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5590" windowHeight="10560"/>
  </bookViews>
  <sheets>
    <sheet name="overzicht DAB" sheetId="15" r:id="rId1"/>
    <sheet name="overzicht ZOAB" sheetId="14" r:id="rId2"/>
    <sheet name="goedkeurkansen90" sheetId="13" r:id="rId3"/>
    <sheet name="goedkeurkansen135" sheetId="12" r:id="rId4"/>
    <sheet name="goedkeurkansen180" sheetId="11" r:id="rId5"/>
    <sheet name="goedkeurkansen225" sheetId="10" r:id="rId6"/>
    <sheet name="goedkeurkansen270" sheetId="7" r:id="rId7"/>
    <sheet name="ringonderzoek" sheetId="9" r:id="rId8"/>
    <sheet name="toetsing varianties" sheetId="8" r:id="rId9"/>
  </sheets>
  <definedNames>
    <definedName name="_xlnm.Print_Area" localSheetId="3">goedkeurkansen135!$A$1:$R$39</definedName>
    <definedName name="_xlnm.Print_Area" localSheetId="4">goedkeurkansen180!$A$1:$R$39</definedName>
    <definedName name="_xlnm.Print_Area" localSheetId="5">goedkeurkansen225!$A$1:$R$39</definedName>
    <definedName name="_xlnm.Print_Area" localSheetId="6">goedkeurkansen270!$A$1:$R$39</definedName>
    <definedName name="_xlnm.Print_Area" localSheetId="2">goedkeurkansen90!$A$1:$R$39</definedName>
    <definedName name="_xlnm.Print_Area" localSheetId="0">'overzicht DAB'!$B$1:$N$47</definedName>
    <definedName name="_xlnm.Print_Area" localSheetId="1">'overzicht ZOAB'!$B$1:$N$47</definedName>
  </definedNames>
  <calcPr calcId="179017"/>
</workbook>
</file>

<file path=xl/calcChain.xml><?xml version="1.0" encoding="utf-8"?>
<calcChain xmlns="http://schemas.openxmlformats.org/spreadsheetml/2006/main">
  <c r="C20" i="15" l="1"/>
  <c r="D20" i="15"/>
  <c r="E20" i="15"/>
  <c r="F20" i="15"/>
  <c r="G20" i="15"/>
  <c r="H20" i="15"/>
  <c r="I20" i="15"/>
  <c r="J20" i="15"/>
  <c r="K20" i="15"/>
  <c r="L20" i="15"/>
  <c r="C21" i="15"/>
  <c r="D21" i="15"/>
  <c r="E21" i="15"/>
  <c r="F21" i="15"/>
  <c r="G21" i="15"/>
  <c r="H21" i="15"/>
  <c r="I21" i="15"/>
  <c r="J21" i="15"/>
  <c r="K21" i="15"/>
  <c r="L21" i="15"/>
  <c r="C22" i="15"/>
  <c r="D22" i="15"/>
  <c r="E22" i="15"/>
  <c r="F22" i="15"/>
  <c r="G22" i="15"/>
  <c r="H22" i="15"/>
  <c r="I22" i="15"/>
  <c r="J22" i="15"/>
  <c r="K22" i="15"/>
  <c r="L22" i="15"/>
  <c r="C23" i="15"/>
  <c r="D23" i="15"/>
  <c r="E23" i="15"/>
  <c r="F23" i="15"/>
  <c r="G23" i="15"/>
  <c r="H23" i="15"/>
  <c r="I23" i="15"/>
  <c r="J23" i="15"/>
  <c r="K23" i="15"/>
  <c r="L23" i="15"/>
  <c r="C24" i="15"/>
  <c r="D24" i="15"/>
  <c r="E24" i="15"/>
  <c r="F24" i="15"/>
  <c r="G24" i="15"/>
  <c r="H24" i="15"/>
  <c r="I24" i="15"/>
  <c r="J24" i="15"/>
  <c r="K24" i="15"/>
  <c r="L24" i="15"/>
  <c r="C25" i="15"/>
  <c r="D25" i="15"/>
  <c r="E25" i="15"/>
  <c r="F25" i="15"/>
  <c r="G25" i="15"/>
  <c r="H25" i="15"/>
  <c r="I25" i="15"/>
  <c r="J25" i="15"/>
  <c r="K25" i="15"/>
  <c r="L25" i="15"/>
  <c r="C26" i="15"/>
  <c r="D26" i="15"/>
  <c r="E26" i="15"/>
  <c r="F26" i="15"/>
  <c r="G26" i="15"/>
  <c r="H26" i="15"/>
  <c r="I26" i="15"/>
  <c r="J26" i="15"/>
  <c r="K26" i="15"/>
  <c r="L26" i="15"/>
  <c r="C27" i="15"/>
  <c r="D27" i="15"/>
  <c r="E27" i="15"/>
  <c r="F27" i="15"/>
  <c r="G27" i="15"/>
  <c r="H27" i="15"/>
  <c r="I27" i="15"/>
  <c r="J27" i="15"/>
  <c r="K27" i="15"/>
  <c r="L27" i="15"/>
  <c r="C28" i="15"/>
  <c r="D28" i="15"/>
  <c r="E28" i="15"/>
  <c r="F28" i="15"/>
  <c r="G28" i="15"/>
  <c r="H28" i="15"/>
  <c r="I28" i="15"/>
  <c r="J28" i="15"/>
  <c r="K28" i="15"/>
  <c r="L28" i="15"/>
  <c r="C29" i="15"/>
  <c r="D29" i="15"/>
  <c r="E29" i="15"/>
  <c r="F29" i="15"/>
  <c r="G29" i="15"/>
  <c r="H29" i="15"/>
  <c r="I29" i="15"/>
  <c r="J29" i="15"/>
  <c r="K29" i="15"/>
  <c r="L29" i="15"/>
  <c r="C30" i="15"/>
  <c r="D30" i="15"/>
  <c r="E30" i="15"/>
  <c r="F30" i="15"/>
  <c r="D6" i="15"/>
  <c r="G30" i="15"/>
  <c r="H30" i="15"/>
  <c r="I30" i="15"/>
  <c r="J30" i="15"/>
  <c r="K30" i="15"/>
  <c r="L30" i="15"/>
  <c r="C31" i="15"/>
  <c r="D31" i="15"/>
  <c r="C7" i="15"/>
  <c r="E31" i="15"/>
  <c r="F31" i="15"/>
  <c r="G31" i="15"/>
  <c r="H31" i="15"/>
  <c r="I31" i="15"/>
  <c r="J31" i="15"/>
  <c r="K31" i="15"/>
  <c r="L31" i="15"/>
  <c r="G7" i="15"/>
  <c r="C32" i="15"/>
  <c r="D32" i="15"/>
  <c r="E32" i="15"/>
  <c r="F32" i="15"/>
  <c r="G32" i="15"/>
  <c r="H32" i="15"/>
  <c r="I32" i="15"/>
  <c r="J32" i="15"/>
  <c r="F8" i="15"/>
  <c r="K32" i="15"/>
  <c r="L32" i="15"/>
  <c r="C33" i="15"/>
  <c r="D33" i="15"/>
  <c r="C9" i="15"/>
  <c r="E33" i="15"/>
  <c r="F33" i="15"/>
  <c r="G33" i="15"/>
  <c r="H33" i="15"/>
  <c r="I33" i="15"/>
  <c r="J33" i="15"/>
  <c r="K33" i="15"/>
  <c r="L33" i="15"/>
  <c r="G9" i="15"/>
  <c r="C34" i="15"/>
  <c r="D34" i="15"/>
  <c r="E34" i="15"/>
  <c r="F34" i="15"/>
  <c r="G34" i="15"/>
  <c r="H34" i="15"/>
  <c r="I34" i="15"/>
  <c r="J34" i="15"/>
  <c r="F10" i="15"/>
  <c r="K34" i="15"/>
  <c r="L34" i="15"/>
  <c r="C35" i="15"/>
  <c r="D35" i="15"/>
  <c r="C11" i="15"/>
  <c r="E35" i="15"/>
  <c r="F35" i="15"/>
  <c r="G35" i="15"/>
  <c r="H35" i="15"/>
  <c r="E11" i="15"/>
  <c r="I35" i="15"/>
  <c r="J35" i="15"/>
  <c r="K35" i="15"/>
  <c r="L35" i="15"/>
  <c r="G11" i="15"/>
  <c r="C36" i="15"/>
  <c r="D36" i="15"/>
  <c r="E36" i="15"/>
  <c r="F36" i="15"/>
  <c r="D12" i="15"/>
  <c r="G36" i="15"/>
  <c r="H36" i="15"/>
  <c r="I36" i="15"/>
  <c r="J36" i="15"/>
  <c r="F12" i="15"/>
  <c r="K36" i="15"/>
  <c r="L36" i="15"/>
  <c r="C37" i="15"/>
  <c r="D37" i="15"/>
  <c r="E37" i="15"/>
  <c r="F37" i="15"/>
  <c r="G37" i="15"/>
  <c r="H37" i="15"/>
  <c r="E13" i="15"/>
  <c r="I37" i="15"/>
  <c r="J37" i="15"/>
  <c r="K37" i="15"/>
  <c r="L37" i="15"/>
  <c r="C38" i="15"/>
  <c r="D38" i="15"/>
  <c r="E38" i="15"/>
  <c r="F38" i="15"/>
  <c r="D14" i="15"/>
  <c r="G38" i="15"/>
  <c r="H38" i="15"/>
  <c r="I38" i="15"/>
  <c r="J38" i="15"/>
  <c r="K38" i="15"/>
  <c r="L38" i="15"/>
  <c r="C39" i="15"/>
  <c r="D39" i="15"/>
  <c r="E39" i="15"/>
  <c r="F39" i="15"/>
  <c r="G39" i="15"/>
  <c r="H39" i="15"/>
  <c r="I39" i="15"/>
  <c r="J39" i="15"/>
  <c r="K39" i="15"/>
  <c r="L39" i="15"/>
  <c r="C40" i="15"/>
  <c r="D40" i="15"/>
  <c r="E40" i="15"/>
  <c r="F40" i="15"/>
  <c r="G40" i="15"/>
  <c r="H40" i="15"/>
  <c r="I40" i="15"/>
  <c r="J40" i="15"/>
  <c r="K40" i="15"/>
  <c r="L40" i="15"/>
  <c r="C41" i="15"/>
  <c r="D41" i="15"/>
  <c r="E41" i="15"/>
  <c r="F41" i="15"/>
  <c r="G41" i="15"/>
  <c r="H41" i="15"/>
  <c r="I41" i="15"/>
  <c r="J41" i="15"/>
  <c r="K41" i="15"/>
  <c r="L41" i="15"/>
  <c r="C42" i="15"/>
  <c r="D42" i="15"/>
  <c r="E42" i="15"/>
  <c r="F42" i="15"/>
  <c r="G42" i="15"/>
  <c r="H42" i="15"/>
  <c r="I42" i="15"/>
  <c r="J42" i="15"/>
  <c r="K42" i="15"/>
  <c r="L42" i="15"/>
  <c r="C43" i="15"/>
  <c r="D43" i="15"/>
  <c r="E43" i="15"/>
  <c r="F43" i="15"/>
  <c r="G43" i="15"/>
  <c r="H43" i="15"/>
  <c r="I43" i="15"/>
  <c r="J43" i="15"/>
  <c r="K43" i="15"/>
  <c r="L43" i="15"/>
  <c r="C44" i="15"/>
  <c r="D44" i="15"/>
  <c r="E44" i="15"/>
  <c r="F44" i="15"/>
  <c r="G44" i="15"/>
  <c r="H44" i="15"/>
  <c r="I44" i="15"/>
  <c r="J44" i="15"/>
  <c r="K44" i="15"/>
  <c r="L44" i="15"/>
  <c r="C45" i="15"/>
  <c r="D45" i="15"/>
  <c r="E45" i="15"/>
  <c r="F45" i="15"/>
  <c r="G45" i="15"/>
  <c r="H45" i="15"/>
  <c r="I45" i="15"/>
  <c r="J45" i="15"/>
  <c r="K45" i="15"/>
  <c r="L45" i="15"/>
  <c r="C46" i="15"/>
  <c r="D46" i="15"/>
  <c r="E46" i="15"/>
  <c r="F46" i="15"/>
  <c r="G46" i="15"/>
  <c r="H46" i="15"/>
  <c r="I46" i="15"/>
  <c r="J46" i="15"/>
  <c r="K46" i="15"/>
  <c r="L46" i="15"/>
  <c r="C47" i="15"/>
  <c r="D47" i="15"/>
  <c r="E47" i="15"/>
  <c r="F47" i="15"/>
  <c r="G47" i="15"/>
  <c r="H47" i="15"/>
  <c r="I47" i="15"/>
  <c r="J47" i="15"/>
  <c r="K47" i="15"/>
  <c r="L47" i="15"/>
  <c r="C48" i="15"/>
  <c r="D48" i="15"/>
  <c r="E48" i="15"/>
  <c r="F48" i="15"/>
  <c r="G48" i="15"/>
  <c r="H48" i="15"/>
  <c r="I48" i="15"/>
  <c r="J48" i="15"/>
  <c r="K48" i="15"/>
  <c r="L48" i="15"/>
  <c r="C49" i="15"/>
  <c r="D49" i="15"/>
  <c r="E49" i="15"/>
  <c r="F49" i="15"/>
  <c r="G49" i="15"/>
  <c r="H49" i="15"/>
  <c r="I49" i="15"/>
  <c r="J49" i="15"/>
  <c r="K49" i="15"/>
  <c r="L49" i="15"/>
  <c r="C50" i="15"/>
  <c r="D50" i="15"/>
  <c r="E50" i="15"/>
  <c r="F50" i="15"/>
  <c r="G50" i="15"/>
  <c r="H50" i="15"/>
  <c r="I50" i="15"/>
  <c r="J50" i="15"/>
  <c r="K50" i="15"/>
  <c r="L50" i="15"/>
  <c r="C51" i="15"/>
  <c r="D51" i="15"/>
  <c r="E51" i="15"/>
  <c r="F51" i="15"/>
  <c r="G51" i="15"/>
  <c r="H51" i="15"/>
  <c r="I51" i="15"/>
  <c r="J51" i="15"/>
  <c r="K51" i="15"/>
  <c r="L51" i="15"/>
  <c r="C52" i="15"/>
  <c r="D52" i="15"/>
  <c r="E52" i="15"/>
  <c r="F52" i="15"/>
  <c r="G52" i="15"/>
  <c r="H52" i="15"/>
  <c r="I52" i="15"/>
  <c r="J52" i="15"/>
  <c r="K52" i="15"/>
  <c r="L52" i="15"/>
  <c r="C53" i="15"/>
  <c r="D53" i="15"/>
  <c r="E53" i="15"/>
  <c r="F53" i="15"/>
  <c r="G53" i="15"/>
  <c r="H53" i="15"/>
  <c r="I53" i="15"/>
  <c r="J53" i="15"/>
  <c r="K53" i="15"/>
  <c r="L53" i="15"/>
  <c r="C54" i="15"/>
  <c r="D54" i="15"/>
  <c r="E54" i="15"/>
  <c r="F54" i="15"/>
  <c r="G54" i="15"/>
  <c r="H54" i="15"/>
  <c r="I54" i="15"/>
  <c r="J54" i="15"/>
  <c r="K54" i="15"/>
  <c r="L54" i="15"/>
  <c r="C55" i="15"/>
  <c r="D55" i="15"/>
  <c r="E55" i="15"/>
  <c r="F55" i="15"/>
  <c r="G55" i="15"/>
  <c r="H55" i="15"/>
  <c r="I55" i="15"/>
  <c r="J55" i="15"/>
  <c r="K55" i="15"/>
  <c r="L55" i="15"/>
  <c r="C56" i="15"/>
  <c r="D56" i="15"/>
  <c r="E56" i="15"/>
  <c r="F56" i="15"/>
  <c r="G56" i="15"/>
  <c r="H56" i="15"/>
  <c r="I56" i="15"/>
  <c r="J56" i="15"/>
  <c r="K56" i="15"/>
  <c r="L56" i="15"/>
  <c r="C57" i="15"/>
  <c r="D57" i="15"/>
  <c r="E57" i="15"/>
  <c r="F57" i="15"/>
  <c r="G57" i="15"/>
  <c r="H57" i="15"/>
  <c r="I57" i="15"/>
  <c r="J57" i="15"/>
  <c r="K57" i="15"/>
  <c r="L57" i="15"/>
  <c r="C58" i="15"/>
  <c r="D58" i="15"/>
  <c r="E58" i="15"/>
  <c r="F58" i="15"/>
  <c r="G58" i="15"/>
  <c r="H58" i="15"/>
  <c r="I58" i="15"/>
  <c r="J58" i="15"/>
  <c r="K58" i="15"/>
  <c r="L58" i="15"/>
  <c r="C59" i="15"/>
  <c r="D59" i="15"/>
  <c r="E59" i="15"/>
  <c r="F59" i="15"/>
  <c r="G59" i="15"/>
  <c r="H59" i="15"/>
  <c r="I59" i="15"/>
  <c r="J59" i="15"/>
  <c r="K59" i="15"/>
  <c r="L59" i="15"/>
  <c r="L19" i="15"/>
  <c r="K19" i="15"/>
  <c r="J19" i="15"/>
  <c r="I19" i="15"/>
  <c r="H19" i="15"/>
  <c r="G19" i="15"/>
  <c r="F19" i="15"/>
  <c r="E19" i="15"/>
  <c r="D19" i="15"/>
  <c r="C19" i="15"/>
  <c r="K14" i="15"/>
  <c r="I14" i="15"/>
  <c r="I13" i="15"/>
  <c r="K12" i="15"/>
  <c r="I12" i="15"/>
  <c r="B36" i="15"/>
  <c r="B37" i="15"/>
  <c r="A36" i="15"/>
  <c r="K11" i="15"/>
  <c r="A35" i="15"/>
  <c r="G10" i="15"/>
  <c r="E10" i="15"/>
  <c r="C10" i="15"/>
  <c r="B34" i="15"/>
  <c r="A34" i="15"/>
  <c r="E9" i="15"/>
  <c r="B33" i="15"/>
  <c r="A33" i="15"/>
  <c r="G8" i="15"/>
  <c r="E8" i="15"/>
  <c r="C8" i="15"/>
  <c r="B32" i="15"/>
  <c r="A32" i="15"/>
  <c r="B31" i="15"/>
  <c r="A31" i="15"/>
  <c r="G6" i="15"/>
  <c r="E6" i="15"/>
  <c r="C6" i="15"/>
  <c r="B30" i="15"/>
  <c r="A30" i="15"/>
  <c r="B29" i="15"/>
  <c r="A29" i="15"/>
  <c r="B28" i="15"/>
  <c r="A28" i="15"/>
  <c r="B27" i="15"/>
  <c r="A27" i="15"/>
  <c r="B26" i="15"/>
  <c r="A26" i="15"/>
  <c r="B25" i="15"/>
  <c r="A25" i="15"/>
  <c r="B24" i="15"/>
  <c r="A24" i="15"/>
  <c r="B23" i="15"/>
  <c r="A23" i="15"/>
  <c r="B22" i="15"/>
  <c r="A22" i="15"/>
  <c r="B21" i="15"/>
  <c r="A21" i="15"/>
  <c r="B20" i="15"/>
  <c r="A20" i="15"/>
  <c r="B19" i="15"/>
  <c r="A19" i="15"/>
  <c r="L14" i="15"/>
  <c r="J14" i="15"/>
  <c r="H14" i="15"/>
  <c r="G14" i="15"/>
  <c r="F14" i="15"/>
  <c r="E14" i="15"/>
  <c r="C14" i="15"/>
  <c r="L13" i="15"/>
  <c r="K13" i="15"/>
  <c r="J13" i="15"/>
  <c r="H13" i="15"/>
  <c r="G13" i="15"/>
  <c r="F13" i="15"/>
  <c r="D13" i="15"/>
  <c r="C13" i="15"/>
  <c r="L12" i="15"/>
  <c r="J12" i="15"/>
  <c r="H12" i="15"/>
  <c r="G12" i="15"/>
  <c r="E12" i="15"/>
  <c r="C12" i="15"/>
  <c r="L11" i="15"/>
  <c r="J11" i="15"/>
  <c r="I11" i="15"/>
  <c r="H11" i="15"/>
  <c r="F11" i="15"/>
  <c r="D11" i="15"/>
  <c r="L10" i="15"/>
  <c r="K10" i="15"/>
  <c r="J10" i="15"/>
  <c r="I10" i="15"/>
  <c r="H10" i="15"/>
  <c r="D10" i="15"/>
  <c r="L9" i="15"/>
  <c r="K9" i="15"/>
  <c r="J9" i="15"/>
  <c r="I9" i="15"/>
  <c r="H9" i="15"/>
  <c r="F9" i="15"/>
  <c r="D9" i="15"/>
  <c r="L8" i="15"/>
  <c r="K8" i="15"/>
  <c r="J8" i="15"/>
  <c r="I8" i="15"/>
  <c r="H8" i="15"/>
  <c r="D8" i="15"/>
  <c r="B8" i="15"/>
  <c r="B9" i="15"/>
  <c r="B10" i="15"/>
  <c r="B11" i="15"/>
  <c r="B12" i="15"/>
  <c r="B13" i="15"/>
  <c r="B14" i="15"/>
  <c r="L7" i="15"/>
  <c r="K7" i="15"/>
  <c r="J7" i="15"/>
  <c r="I7" i="15"/>
  <c r="H7" i="15"/>
  <c r="F7" i="15"/>
  <c r="E7" i="15"/>
  <c r="D7" i="15"/>
  <c r="B7" i="15"/>
  <c r="L6" i="15"/>
  <c r="K6" i="15"/>
  <c r="J6" i="15"/>
  <c r="I6" i="15"/>
  <c r="H6" i="15"/>
  <c r="F6" i="15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5" i="13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34" i="10"/>
  <c r="I38" i="9"/>
  <c r="B38" i="9"/>
  <c r="K36" i="9"/>
  <c r="K38" i="9"/>
  <c r="K27" i="9"/>
  <c r="D38" i="9"/>
  <c r="H1" i="13"/>
  <c r="N12" i="13"/>
  <c r="A12" i="13"/>
  <c r="B7" i="14"/>
  <c r="B8" i="14"/>
  <c r="B9" i="14"/>
  <c r="B10" i="14"/>
  <c r="B11" i="14"/>
  <c r="B12" i="14"/>
  <c r="B13" i="14"/>
  <c r="B14" i="14"/>
  <c r="B36" i="14"/>
  <c r="B34" i="14"/>
  <c r="H1" i="7"/>
  <c r="N12" i="7"/>
  <c r="A12" i="7"/>
  <c r="H1" i="10"/>
  <c r="N12" i="10"/>
  <c r="A12" i="10"/>
  <c r="H1" i="11"/>
  <c r="N12" i="11"/>
  <c r="A12" i="11"/>
  <c r="H1" i="12"/>
  <c r="N12" i="12"/>
  <c r="A12" i="12"/>
  <c r="I10" i="7"/>
  <c r="J10" i="7"/>
  <c r="J10" i="10"/>
  <c r="I10" i="10"/>
  <c r="J10" i="11"/>
  <c r="I10" i="11"/>
  <c r="J10" i="12"/>
  <c r="I10" i="12"/>
  <c r="J10" i="13"/>
  <c r="I10" i="13"/>
  <c r="E14" i="13"/>
  <c r="D14" i="13"/>
  <c r="C14" i="13"/>
  <c r="B14" i="13"/>
  <c r="H10" i="13"/>
  <c r="G10" i="13"/>
  <c r="F10" i="13"/>
  <c r="E10" i="13"/>
  <c r="N4" i="13"/>
  <c r="C8" i="13"/>
  <c r="C7" i="13"/>
  <c r="E14" i="12"/>
  <c r="D14" i="12"/>
  <c r="C14" i="12"/>
  <c r="B14" i="12"/>
  <c r="H10" i="12"/>
  <c r="G10" i="12"/>
  <c r="F10" i="12"/>
  <c r="E10" i="12"/>
  <c r="C8" i="12"/>
  <c r="C7" i="12"/>
  <c r="C5" i="12"/>
  <c r="C4" i="12"/>
  <c r="A86" i="11"/>
  <c r="A85" i="11"/>
  <c r="A84" i="11"/>
  <c r="A83" i="11"/>
  <c r="E14" i="11"/>
  <c r="D14" i="11"/>
  <c r="C14" i="11"/>
  <c r="B14" i="11"/>
  <c r="H10" i="11"/>
  <c r="G10" i="11"/>
  <c r="F10" i="11"/>
  <c r="E10" i="11"/>
  <c r="C8" i="11"/>
  <c r="C7" i="11"/>
  <c r="C5" i="11"/>
  <c r="C4" i="11"/>
  <c r="E14" i="10"/>
  <c r="D14" i="10"/>
  <c r="C14" i="10"/>
  <c r="B14" i="10"/>
  <c r="H10" i="10"/>
  <c r="G10" i="10"/>
  <c r="F10" i="10"/>
  <c r="E10" i="10"/>
  <c r="C8" i="10"/>
  <c r="C7" i="10"/>
  <c r="C5" i="10"/>
  <c r="C4" i="10"/>
  <c r="C39" i="8"/>
  <c r="C38" i="8"/>
  <c r="C37" i="8"/>
  <c r="C36" i="8"/>
  <c r="G35" i="8"/>
  <c r="F35" i="8"/>
  <c r="E35" i="8"/>
  <c r="D35" i="8"/>
  <c r="C32" i="8"/>
  <c r="B32" i="8"/>
  <c r="G27" i="8"/>
  <c r="C31" i="8"/>
  <c r="F28" i="8"/>
  <c r="B31" i="8"/>
  <c r="F27" i="8"/>
  <c r="C30" i="8"/>
  <c r="B30" i="8"/>
  <c r="E27" i="8"/>
  <c r="C29" i="8"/>
  <c r="D28" i="8"/>
  <c r="B29" i="8"/>
  <c r="D27" i="8"/>
  <c r="G28" i="8"/>
  <c r="E28" i="8"/>
  <c r="E32" i="8"/>
  <c r="C23" i="8"/>
  <c r="C22" i="8"/>
  <c r="C21" i="8"/>
  <c r="C20" i="8"/>
  <c r="G19" i="8"/>
  <c r="F19" i="8"/>
  <c r="E19" i="8"/>
  <c r="D19" i="8"/>
  <c r="B16" i="8"/>
  <c r="C15" i="8"/>
  <c r="F12" i="8"/>
  <c r="F16" i="8"/>
  <c r="B15" i="8"/>
  <c r="C14" i="8"/>
  <c r="E12" i="8"/>
  <c r="B14" i="8"/>
  <c r="E11" i="8"/>
  <c r="C13" i="8"/>
  <c r="B13" i="8"/>
  <c r="D11" i="8"/>
  <c r="G12" i="8"/>
  <c r="D12" i="8"/>
  <c r="E10" i="7"/>
  <c r="C4" i="7"/>
  <c r="G10" i="7"/>
  <c r="B14" i="7"/>
  <c r="F10" i="7"/>
  <c r="H10" i="7"/>
  <c r="E12" i="9"/>
  <c r="B11" i="9"/>
  <c r="E11" i="9"/>
  <c r="B10" i="9"/>
  <c r="C8" i="7"/>
  <c r="C7" i="7"/>
  <c r="C5" i="7"/>
  <c r="C7" i="8"/>
  <c r="C6" i="8"/>
  <c r="C5" i="8"/>
  <c r="C4" i="8"/>
  <c r="C14" i="7"/>
  <c r="D14" i="7"/>
  <c r="E14" i="7"/>
  <c r="D14" i="8"/>
  <c r="D15" i="8"/>
  <c r="D16" i="8"/>
  <c r="F32" i="8"/>
  <c r="E31" i="8"/>
  <c r="E38" i="8"/>
  <c r="E39" i="8"/>
  <c r="B33" i="14"/>
  <c r="A36" i="11"/>
  <c r="A36" i="13"/>
  <c r="B32" i="14"/>
  <c r="A32" i="11"/>
  <c r="A32" i="13"/>
  <c r="O4" i="13"/>
  <c r="A34" i="7"/>
  <c r="A34" i="11"/>
  <c r="A34" i="13"/>
  <c r="A34" i="12"/>
  <c r="P8" i="13"/>
  <c r="P8" i="7"/>
  <c r="P8" i="12"/>
  <c r="P8" i="10"/>
  <c r="P4" i="13"/>
  <c r="P5" i="13"/>
  <c r="P7" i="11"/>
  <c r="D21" i="8"/>
  <c r="D23" i="8"/>
  <c r="D22" i="8"/>
  <c r="E15" i="8"/>
  <c r="E22" i="8"/>
  <c r="E16" i="8"/>
  <c r="E23" i="8"/>
  <c r="N7" i="7"/>
  <c r="L8" i="7"/>
  <c r="N8" i="7"/>
  <c r="N5" i="7"/>
  <c r="N4" i="7"/>
  <c r="L7" i="7"/>
  <c r="L5" i="7"/>
  <c r="L4" i="7"/>
  <c r="D30" i="8"/>
  <c r="D37" i="8"/>
  <c r="D32" i="8"/>
  <c r="D39" i="8"/>
  <c r="D31" i="8"/>
  <c r="D38" i="8"/>
  <c r="A33" i="7"/>
  <c r="A33" i="10"/>
  <c r="A33" i="11"/>
  <c r="A33" i="12"/>
  <c r="A33" i="13"/>
  <c r="A32" i="10"/>
  <c r="A32" i="12"/>
  <c r="A32" i="7"/>
  <c r="B31" i="14"/>
  <c r="O8" i="7"/>
  <c r="O5" i="7"/>
  <c r="O4" i="7"/>
  <c r="O7" i="7"/>
  <c r="F23" i="8"/>
  <c r="O8" i="10"/>
  <c r="O7" i="10"/>
  <c r="O5" i="10"/>
  <c r="O4" i="10"/>
  <c r="O8" i="11"/>
  <c r="O5" i="11"/>
  <c r="O4" i="11"/>
  <c r="O7" i="11"/>
  <c r="N7" i="12"/>
  <c r="L7" i="12"/>
  <c r="L5" i="12"/>
  <c r="L4" i="12"/>
  <c r="L8" i="12"/>
  <c r="N8" i="12"/>
  <c r="N5" i="12"/>
  <c r="N4" i="12"/>
  <c r="L8" i="10"/>
  <c r="L7" i="10"/>
  <c r="L5" i="10"/>
  <c r="L4" i="10"/>
  <c r="N8" i="10"/>
  <c r="N7" i="10"/>
  <c r="N5" i="10"/>
  <c r="N4" i="10"/>
  <c r="L8" i="11"/>
  <c r="N8" i="11"/>
  <c r="N5" i="11"/>
  <c r="N4" i="11"/>
  <c r="L7" i="11"/>
  <c r="L5" i="11"/>
  <c r="N7" i="11"/>
  <c r="L4" i="11"/>
  <c r="O8" i="12"/>
  <c r="O5" i="12"/>
  <c r="O4" i="12"/>
  <c r="O7" i="12"/>
  <c r="F39" i="8"/>
  <c r="A36" i="10"/>
  <c r="A36" i="12"/>
  <c r="A36" i="7"/>
  <c r="A35" i="12"/>
  <c r="A35" i="7"/>
  <c r="L7" i="13"/>
  <c r="O5" i="13"/>
  <c r="P4" i="11"/>
  <c r="P5" i="11"/>
  <c r="P8" i="11"/>
  <c r="B37" i="14"/>
  <c r="N7" i="13"/>
  <c r="O7" i="13"/>
  <c r="P7" i="12"/>
  <c r="P7" i="7"/>
  <c r="P7" i="13"/>
  <c r="A35" i="11"/>
  <c r="L4" i="13"/>
  <c r="L8" i="13"/>
  <c r="N5" i="13"/>
  <c r="N8" i="13"/>
  <c r="O8" i="13"/>
  <c r="P4" i="12"/>
  <c r="P5" i="12"/>
  <c r="P4" i="10"/>
  <c r="P5" i="10"/>
  <c r="P7" i="10"/>
  <c r="A35" i="10"/>
  <c r="L5" i="13"/>
  <c r="P4" i="7"/>
  <c r="P5" i="7"/>
  <c r="M5" i="13"/>
  <c r="C16" i="13"/>
  <c r="C15" i="13"/>
  <c r="C15" i="11"/>
  <c r="M5" i="11"/>
  <c r="C16" i="11"/>
  <c r="M5" i="10"/>
  <c r="C16" i="10"/>
  <c r="C15" i="10"/>
  <c r="M5" i="7"/>
  <c r="C16" i="7"/>
  <c r="C15" i="7"/>
  <c r="E15" i="11"/>
  <c r="M8" i="11"/>
  <c r="E16" i="11"/>
  <c r="E35" i="11"/>
  <c r="M7" i="12"/>
  <c r="D16" i="12"/>
  <c r="D15" i="12"/>
  <c r="C15" i="12"/>
  <c r="M5" i="12"/>
  <c r="C16" i="12"/>
  <c r="C35" i="12"/>
  <c r="F35" i="14"/>
  <c r="D11" i="14"/>
  <c r="M7" i="11"/>
  <c r="D16" i="11"/>
  <c r="D15" i="11"/>
  <c r="D15" i="10"/>
  <c r="M7" i="10"/>
  <c r="D16" i="10"/>
  <c r="M8" i="10"/>
  <c r="E16" i="10"/>
  <c r="E15" i="10"/>
  <c r="M8" i="12"/>
  <c r="E16" i="12"/>
  <c r="E15" i="12"/>
  <c r="E34" i="12"/>
  <c r="M7" i="7"/>
  <c r="D16" i="7"/>
  <c r="D15" i="7"/>
  <c r="M8" i="7"/>
  <c r="E16" i="7"/>
  <c r="E15" i="7"/>
  <c r="E32" i="7"/>
  <c r="E15" i="13"/>
  <c r="M8" i="13"/>
  <c r="E16" i="13"/>
  <c r="B38" i="14"/>
  <c r="M4" i="11"/>
  <c r="B16" i="11"/>
  <c r="B15" i="11"/>
  <c r="B15" i="13"/>
  <c r="M4" i="13"/>
  <c r="B16" i="13"/>
  <c r="M7" i="13"/>
  <c r="D16" i="13"/>
  <c r="D15" i="13"/>
  <c r="M4" i="10"/>
  <c r="B16" i="10"/>
  <c r="B15" i="10"/>
  <c r="B15" i="12"/>
  <c r="M4" i="12"/>
  <c r="B16" i="12"/>
  <c r="B30" i="14"/>
  <c r="B15" i="7"/>
  <c r="M4" i="7"/>
  <c r="B16" i="7"/>
  <c r="D32" i="12"/>
  <c r="C32" i="7"/>
  <c r="L32" i="14"/>
  <c r="G8" i="14"/>
  <c r="C34" i="10"/>
  <c r="J34" i="14"/>
  <c r="F10" i="14"/>
  <c r="C33" i="12"/>
  <c r="F33" i="14"/>
  <c r="D9" i="14"/>
  <c r="B36" i="7"/>
  <c r="E32" i="12"/>
  <c r="E33" i="12"/>
  <c r="E36" i="7"/>
  <c r="C33" i="11"/>
  <c r="H33" i="14"/>
  <c r="E9" i="14"/>
  <c r="C32" i="12"/>
  <c r="F32" i="14"/>
  <c r="D8" i="14"/>
  <c r="B32" i="10"/>
  <c r="I32" i="14"/>
  <c r="K8" i="14"/>
  <c r="D36" i="10"/>
  <c r="B35" i="7"/>
  <c r="E36" i="12"/>
  <c r="E34" i="10"/>
  <c r="D35" i="11"/>
  <c r="C33" i="7"/>
  <c r="L33" i="14"/>
  <c r="G9" i="14"/>
  <c r="C36" i="12"/>
  <c r="F36" i="14"/>
  <c r="D12" i="14"/>
  <c r="E33" i="7"/>
  <c r="B33" i="7"/>
  <c r="K33" i="14"/>
  <c r="L9" i="14"/>
  <c r="B33" i="13"/>
  <c r="C33" i="14"/>
  <c r="H9" i="14"/>
  <c r="D33" i="12"/>
  <c r="D35" i="10"/>
  <c r="B34" i="10"/>
  <c r="I34" i="14"/>
  <c r="K10" i="14"/>
  <c r="E33" i="13"/>
  <c r="D34" i="7"/>
  <c r="D32" i="10"/>
  <c r="B33" i="10"/>
  <c r="I33" i="14"/>
  <c r="K9" i="14"/>
  <c r="E33" i="11"/>
  <c r="C35" i="10"/>
  <c r="J35" i="14"/>
  <c r="F11" i="14"/>
  <c r="K36" i="14"/>
  <c r="L12" i="14"/>
  <c r="F36" i="7"/>
  <c r="D34" i="13"/>
  <c r="D35" i="13"/>
  <c r="D36" i="13"/>
  <c r="D32" i="13"/>
  <c r="D33" i="10"/>
  <c r="D35" i="7"/>
  <c r="E36" i="11"/>
  <c r="E83" i="11"/>
  <c r="E32" i="11"/>
  <c r="E34" i="11"/>
  <c r="E35" i="12"/>
  <c r="B35" i="10"/>
  <c r="B39" i="14"/>
  <c r="D36" i="11"/>
  <c r="D83" i="11"/>
  <c r="D32" i="11"/>
  <c r="D34" i="11"/>
  <c r="E33" i="10"/>
  <c r="K35" i="14"/>
  <c r="L11" i="14"/>
  <c r="F35" i="7"/>
  <c r="D33" i="13"/>
  <c r="C36" i="11"/>
  <c r="C34" i="11"/>
  <c r="H34" i="14"/>
  <c r="E10" i="14"/>
  <c r="C32" i="11"/>
  <c r="H32" i="14"/>
  <c r="E8" i="14"/>
  <c r="E36" i="10"/>
  <c r="D33" i="11"/>
  <c r="B34" i="12"/>
  <c r="E34" i="14"/>
  <c r="I10" i="14"/>
  <c r="D36" i="12"/>
  <c r="B34" i="11"/>
  <c r="G34" i="14"/>
  <c r="J10" i="14"/>
  <c r="B33" i="11"/>
  <c r="G33" i="14"/>
  <c r="J9" i="14"/>
  <c r="B32" i="11"/>
  <c r="G32" i="14"/>
  <c r="J8" i="14"/>
  <c r="B36" i="11"/>
  <c r="D32" i="7"/>
  <c r="D33" i="7"/>
  <c r="E32" i="10"/>
  <c r="C35" i="7"/>
  <c r="L35" i="14"/>
  <c r="G11" i="14"/>
  <c r="B35" i="11"/>
  <c r="D35" i="12"/>
  <c r="C36" i="10"/>
  <c r="J36" i="14"/>
  <c r="F12" i="14"/>
  <c r="C34" i="13"/>
  <c r="D34" i="14"/>
  <c r="C10" i="14"/>
  <c r="C35" i="13"/>
  <c r="D35" i="14"/>
  <c r="C11" i="14"/>
  <c r="C32" i="13"/>
  <c r="D32" i="14"/>
  <c r="C8" i="14"/>
  <c r="C36" i="13"/>
  <c r="D36" i="14"/>
  <c r="C12" i="14"/>
  <c r="B34" i="7"/>
  <c r="K34" i="14"/>
  <c r="L10" i="14"/>
  <c r="B32" i="12"/>
  <c r="E32" i="14"/>
  <c r="I8" i="14"/>
  <c r="B29" i="14"/>
  <c r="B36" i="12"/>
  <c r="B33" i="12"/>
  <c r="E33" i="14"/>
  <c r="I9" i="14"/>
  <c r="D36" i="7"/>
  <c r="E34" i="13"/>
  <c r="E36" i="13"/>
  <c r="E35" i="13"/>
  <c r="E32" i="13"/>
  <c r="A31" i="7"/>
  <c r="A31" i="13"/>
  <c r="A31" i="10"/>
  <c r="A31" i="11"/>
  <c r="A31" i="12"/>
  <c r="B34" i="13"/>
  <c r="B32" i="13"/>
  <c r="B36" i="13"/>
  <c r="B35" i="13"/>
  <c r="C36" i="7"/>
  <c r="L36" i="14"/>
  <c r="G12" i="14"/>
  <c r="A37" i="11"/>
  <c r="A37" i="12"/>
  <c r="A37" i="13"/>
  <c r="A37" i="7"/>
  <c r="A37" i="10"/>
  <c r="E34" i="7"/>
  <c r="B32" i="7"/>
  <c r="K32" i="14"/>
  <c r="L8" i="14"/>
  <c r="D34" i="10"/>
  <c r="C33" i="10"/>
  <c r="J33" i="14"/>
  <c r="F9" i="14"/>
  <c r="C32" i="10"/>
  <c r="J32" i="14"/>
  <c r="F8" i="14"/>
  <c r="C34" i="12"/>
  <c r="F34" i="14"/>
  <c r="D10" i="14"/>
  <c r="C35" i="11"/>
  <c r="H35" i="14"/>
  <c r="E11" i="14"/>
  <c r="C33" i="13"/>
  <c r="D33" i="14"/>
  <c r="C9" i="14"/>
  <c r="D34" i="12"/>
  <c r="B35" i="12"/>
  <c r="E35" i="10"/>
  <c r="C34" i="7"/>
  <c r="L34" i="14"/>
  <c r="G10" i="14"/>
  <c r="B36" i="10"/>
  <c r="E35" i="7"/>
  <c r="C32" i="14"/>
  <c r="H8" i="14"/>
  <c r="D31" i="10"/>
  <c r="B31" i="10"/>
  <c r="I31" i="14"/>
  <c r="K7" i="14"/>
  <c r="E31" i="10"/>
  <c r="C31" i="10"/>
  <c r="J31" i="14"/>
  <c r="F7" i="14"/>
  <c r="C34" i="14"/>
  <c r="H10" i="14"/>
  <c r="D31" i="13"/>
  <c r="C31" i="13"/>
  <c r="D31" i="14"/>
  <c r="C7" i="14"/>
  <c r="B31" i="13"/>
  <c r="E31" i="13"/>
  <c r="F36" i="11"/>
  <c r="G36" i="14"/>
  <c r="J12" i="14"/>
  <c r="B83" i="11"/>
  <c r="I35" i="14"/>
  <c r="K11" i="14"/>
  <c r="F35" i="10"/>
  <c r="B37" i="10"/>
  <c r="C37" i="10"/>
  <c r="J37" i="14"/>
  <c r="F13" i="14"/>
  <c r="D37" i="10"/>
  <c r="E37" i="10"/>
  <c r="F35" i="11"/>
  <c r="G35" i="14"/>
  <c r="J11" i="14"/>
  <c r="D37" i="7"/>
  <c r="B37" i="7"/>
  <c r="C37" i="7"/>
  <c r="L37" i="14"/>
  <c r="G13" i="14"/>
  <c r="E37" i="7"/>
  <c r="F35" i="12"/>
  <c r="E35" i="14"/>
  <c r="I11" i="14"/>
  <c r="D37" i="13"/>
  <c r="C37" i="13"/>
  <c r="D37" i="14"/>
  <c r="C13" i="14"/>
  <c r="B37" i="13"/>
  <c r="E37" i="13"/>
  <c r="C35" i="14"/>
  <c r="H11" i="14"/>
  <c r="E31" i="12"/>
  <c r="B31" i="12"/>
  <c r="E31" i="14"/>
  <c r="I7" i="14"/>
  <c r="C31" i="12"/>
  <c r="F31" i="14"/>
  <c r="D7" i="14"/>
  <c r="D31" i="12"/>
  <c r="B31" i="7"/>
  <c r="K31" i="14"/>
  <c r="L7" i="14"/>
  <c r="D31" i="7"/>
  <c r="C31" i="7"/>
  <c r="L31" i="14"/>
  <c r="G7" i="14"/>
  <c r="E31" i="7"/>
  <c r="A30" i="7"/>
  <c r="A30" i="11"/>
  <c r="A30" i="13"/>
  <c r="A30" i="12"/>
  <c r="A30" i="10"/>
  <c r="D37" i="11"/>
  <c r="D84" i="11"/>
  <c r="E37" i="11"/>
  <c r="E84" i="11"/>
  <c r="C37" i="11"/>
  <c r="B37" i="11"/>
  <c r="B40" i="14"/>
  <c r="E36" i="14"/>
  <c r="I12" i="14"/>
  <c r="F36" i="12"/>
  <c r="F36" i="10"/>
  <c r="I36" i="14"/>
  <c r="K12" i="14"/>
  <c r="B37" i="12"/>
  <c r="C37" i="12"/>
  <c r="F37" i="14"/>
  <c r="D13" i="14"/>
  <c r="D37" i="12"/>
  <c r="E37" i="12"/>
  <c r="C36" i="14"/>
  <c r="H12" i="14"/>
  <c r="D31" i="11"/>
  <c r="E31" i="11"/>
  <c r="B31" i="11"/>
  <c r="G31" i="14"/>
  <c r="J7" i="14"/>
  <c r="C31" i="11"/>
  <c r="H31" i="14"/>
  <c r="E7" i="14"/>
  <c r="B28" i="14"/>
  <c r="H36" i="14"/>
  <c r="E12" i="14"/>
  <c r="C83" i="11"/>
  <c r="A38" i="12"/>
  <c r="A38" i="11"/>
  <c r="A38" i="7"/>
  <c r="A38" i="13"/>
  <c r="A38" i="10"/>
  <c r="H37" i="14"/>
  <c r="E13" i="14"/>
  <c r="C84" i="11"/>
  <c r="C30" i="12"/>
  <c r="F30" i="14"/>
  <c r="D6" i="14"/>
  <c r="E30" i="12"/>
  <c r="B30" i="12"/>
  <c r="E30" i="14"/>
  <c r="I6" i="14"/>
  <c r="D30" i="12"/>
  <c r="C31" i="14"/>
  <c r="H7" i="14"/>
  <c r="F37" i="11"/>
  <c r="B84" i="11"/>
  <c r="G37" i="14"/>
  <c r="J13" i="14"/>
  <c r="C30" i="10"/>
  <c r="J30" i="14"/>
  <c r="F6" i="14"/>
  <c r="E30" i="10"/>
  <c r="B30" i="10"/>
  <c r="I30" i="14"/>
  <c r="K6" i="14"/>
  <c r="D30" i="10"/>
  <c r="D30" i="7"/>
  <c r="B30" i="7"/>
  <c r="K30" i="14"/>
  <c r="L6" i="14"/>
  <c r="C30" i="7"/>
  <c r="L30" i="14"/>
  <c r="G6" i="14"/>
  <c r="E30" i="7"/>
  <c r="C37" i="14"/>
  <c r="H13" i="14"/>
  <c r="D38" i="7"/>
  <c r="B38" i="7"/>
  <c r="C38" i="7"/>
  <c r="L38" i="14"/>
  <c r="G14" i="14"/>
  <c r="E38" i="7"/>
  <c r="E37" i="14"/>
  <c r="I13" i="14"/>
  <c r="F37" i="12"/>
  <c r="D38" i="11"/>
  <c r="D85" i="11"/>
  <c r="E38" i="11"/>
  <c r="E85" i="11"/>
  <c r="C38" i="11"/>
  <c r="B38" i="11"/>
  <c r="A29" i="13"/>
  <c r="A29" i="11"/>
  <c r="A29" i="10"/>
  <c r="A29" i="7"/>
  <c r="A29" i="12"/>
  <c r="D30" i="13"/>
  <c r="E30" i="13"/>
  <c r="C30" i="13"/>
  <c r="D30" i="14"/>
  <c r="C6" i="14"/>
  <c r="B30" i="13"/>
  <c r="C30" i="14"/>
  <c r="H6" i="14"/>
  <c r="F37" i="10"/>
  <c r="I37" i="14"/>
  <c r="K13" i="14"/>
  <c r="D38" i="13"/>
  <c r="E38" i="13"/>
  <c r="B38" i="13"/>
  <c r="C38" i="13"/>
  <c r="D38" i="14"/>
  <c r="C14" i="14"/>
  <c r="B41" i="14"/>
  <c r="D38" i="10"/>
  <c r="B38" i="10"/>
  <c r="C38" i="10"/>
  <c r="J38" i="14"/>
  <c r="F14" i="14"/>
  <c r="E38" i="10"/>
  <c r="D38" i="12"/>
  <c r="B38" i="12"/>
  <c r="E38" i="12"/>
  <c r="C38" i="12"/>
  <c r="F38" i="14"/>
  <c r="D14" i="14"/>
  <c r="B27" i="14"/>
  <c r="A39" i="13"/>
  <c r="A39" i="11"/>
  <c r="A39" i="12"/>
  <c r="A39" i="10"/>
  <c r="A39" i="7"/>
  <c r="B30" i="11"/>
  <c r="G30" i="14"/>
  <c r="J6" i="14"/>
  <c r="E30" i="11"/>
  <c r="D30" i="11"/>
  <c r="C30" i="11"/>
  <c r="H30" i="14"/>
  <c r="E6" i="14"/>
  <c r="F37" i="7"/>
  <c r="K37" i="14"/>
  <c r="L13" i="14"/>
  <c r="B39" i="7"/>
  <c r="D39" i="7"/>
  <c r="C39" i="7"/>
  <c r="L39" i="14"/>
  <c r="E39" i="7"/>
  <c r="C39" i="13"/>
  <c r="D39" i="14"/>
  <c r="B39" i="13"/>
  <c r="E39" i="13"/>
  <c r="D39" i="13"/>
  <c r="D29" i="7"/>
  <c r="B29" i="7"/>
  <c r="K29" i="14"/>
  <c r="C29" i="7"/>
  <c r="L29" i="14"/>
  <c r="E29" i="7"/>
  <c r="G38" i="14"/>
  <c r="J14" i="14"/>
  <c r="F38" i="11"/>
  <c r="B85" i="11"/>
  <c r="K38" i="14"/>
  <c r="L14" i="14"/>
  <c r="F38" i="7"/>
  <c r="A40" i="10"/>
  <c r="A40" i="11"/>
  <c r="A40" i="7"/>
  <c r="A40" i="12"/>
  <c r="A40" i="13"/>
  <c r="B42" i="14"/>
  <c r="B39" i="10"/>
  <c r="D39" i="10"/>
  <c r="E39" i="10"/>
  <c r="C39" i="10"/>
  <c r="J39" i="14"/>
  <c r="B26" i="14"/>
  <c r="F38" i="12"/>
  <c r="E38" i="14"/>
  <c r="I14" i="14"/>
  <c r="I38" i="14"/>
  <c r="K14" i="14"/>
  <c r="F38" i="10"/>
  <c r="B29" i="10"/>
  <c r="I29" i="14"/>
  <c r="D29" i="10"/>
  <c r="E29" i="10"/>
  <c r="C29" i="10"/>
  <c r="J29" i="14"/>
  <c r="H38" i="14"/>
  <c r="E14" i="14"/>
  <c r="C85" i="11"/>
  <c r="D39" i="11"/>
  <c r="D86" i="11"/>
  <c r="B39" i="11"/>
  <c r="C39" i="11"/>
  <c r="E39" i="11"/>
  <c r="E86" i="11"/>
  <c r="E29" i="12"/>
  <c r="D29" i="12"/>
  <c r="C29" i="12"/>
  <c r="F29" i="14"/>
  <c r="B29" i="12"/>
  <c r="E29" i="14"/>
  <c r="E29" i="13"/>
  <c r="D29" i="13"/>
  <c r="B29" i="13"/>
  <c r="C29" i="14"/>
  <c r="C29" i="13"/>
  <c r="D29" i="14"/>
  <c r="D39" i="12"/>
  <c r="C39" i="12"/>
  <c r="F39" i="14"/>
  <c r="B39" i="12"/>
  <c r="E39" i="12"/>
  <c r="A28" i="10"/>
  <c r="A28" i="13"/>
  <c r="A28" i="12"/>
  <c r="A28" i="11"/>
  <c r="A28" i="7"/>
  <c r="C38" i="14"/>
  <c r="H14" i="14"/>
  <c r="D29" i="11"/>
  <c r="E29" i="11"/>
  <c r="C29" i="11"/>
  <c r="H29" i="14"/>
  <c r="B29" i="11"/>
  <c r="G29" i="14"/>
  <c r="E28" i="12"/>
  <c r="D28" i="12"/>
  <c r="B28" i="12"/>
  <c r="E28" i="14"/>
  <c r="C28" i="12"/>
  <c r="F28" i="14"/>
  <c r="B28" i="11"/>
  <c r="G28" i="14"/>
  <c r="D28" i="11"/>
  <c r="E28" i="11"/>
  <c r="C28" i="11"/>
  <c r="H28" i="14"/>
  <c r="C40" i="7"/>
  <c r="L40" i="14"/>
  <c r="B40" i="7"/>
  <c r="D40" i="7"/>
  <c r="E40" i="7"/>
  <c r="E39" i="14"/>
  <c r="F39" i="12"/>
  <c r="A41" i="13"/>
  <c r="A41" i="10"/>
  <c r="A41" i="11"/>
  <c r="A41" i="7"/>
  <c r="A41" i="12"/>
  <c r="D40" i="11"/>
  <c r="E40" i="11"/>
  <c r="C40" i="11"/>
  <c r="H40" i="14"/>
  <c r="B40" i="11"/>
  <c r="B25" i="14"/>
  <c r="E40" i="13"/>
  <c r="C40" i="13"/>
  <c r="D40" i="14"/>
  <c r="D40" i="13"/>
  <c r="B40" i="13"/>
  <c r="B40" i="10"/>
  <c r="E40" i="10"/>
  <c r="D40" i="10"/>
  <c r="C40" i="10"/>
  <c r="J40" i="14"/>
  <c r="C39" i="14"/>
  <c r="B43" i="14"/>
  <c r="C86" i="11"/>
  <c r="H39" i="14"/>
  <c r="C28" i="13"/>
  <c r="D28" i="14"/>
  <c r="E28" i="13"/>
  <c r="D28" i="13"/>
  <c r="B28" i="13"/>
  <c r="C28" i="14"/>
  <c r="B86" i="11"/>
  <c r="F39" i="11"/>
  <c r="G39" i="14"/>
  <c r="D28" i="7"/>
  <c r="B28" i="7"/>
  <c r="K28" i="14"/>
  <c r="C28" i="7"/>
  <c r="L28" i="14"/>
  <c r="E28" i="7"/>
  <c r="B28" i="10"/>
  <c r="I28" i="14"/>
  <c r="E28" i="10"/>
  <c r="C28" i="10"/>
  <c r="J28" i="14"/>
  <c r="D28" i="10"/>
  <c r="A27" i="12"/>
  <c r="A27" i="10"/>
  <c r="A27" i="11"/>
  <c r="A27" i="7"/>
  <c r="A27" i="13"/>
  <c r="F39" i="10"/>
  <c r="I39" i="14"/>
  <c r="E40" i="12"/>
  <c r="C40" i="12"/>
  <c r="F40" i="14"/>
  <c r="B40" i="12"/>
  <c r="D40" i="12"/>
  <c r="F39" i="7"/>
  <c r="K39" i="14"/>
  <c r="A42" i="11"/>
  <c r="A42" i="13"/>
  <c r="A42" i="7"/>
  <c r="A42" i="12"/>
  <c r="A42" i="10"/>
  <c r="F40" i="12"/>
  <c r="E40" i="14"/>
  <c r="D27" i="10"/>
  <c r="E27" i="10"/>
  <c r="B27" i="10"/>
  <c r="I27" i="14"/>
  <c r="C27" i="10"/>
  <c r="J27" i="14"/>
  <c r="A26" i="7"/>
  <c r="A26" i="13"/>
  <c r="A26" i="11"/>
  <c r="A26" i="10"/>
  <c r="A26" i="12"/>
  <c r="C27" i="13"/>
  <c r="D27" i="14"/>
  <c r="D27" i="13"/>
  <c r="B27" i="13"/>
  <c r="C27" i="14"/>
  <c r="E27" i="13"/>
  <c r="D27" i="12"/>
  <c r="E27" i="12"/>
  <c r="B27" i="12"/>
  <c r="E27" i="14"/>
  <c r="C27" i="12"/>
  <c r="F27" i="14"/>
  <c r="G40" i="14"/>
  <c r="F40" i="11"/>
  <c r="D41" i="12"/>
  <c r="C41" i="12"/>
  <c r="F41" i="14"/>
  <c r="B41" i="12"/>
  <c r="E41" i="12"/>
  <c r="E41" i="13"/>
  <c r="D41" i="13"/>
  <c r="C41" i="13"/>
  <c r="D41" i="14"/>
  <c r="B41" i="13"/>
  <c r="I40" i="14"/>
  <c r="F40" i="10"/>
  <c r="C41" i="7"/>
  <c r="L41" i="14"/>
  <c r="B41" i="7"/>
  <c r="D41" i="7"/>
  <c r="E41" i="7"/>
  <c r="F40" i="7"/>
  <c r="K40" i="14"/>
  <c r="C41" i="10"/>
  <c r="J41" i="14"/>
  <c r="E41" i="10"/>
  <c r="D41" i="10"/>
  <c r="B41" i="10"/>
  <c r="D27" i="7"/>
  <c r="B27" i="7"/>
  <c r="K27" i="14"/>
  <c r="C27" i="7"/>
  <c r="L27" i="14"/>
  <c r="E27" i="7"/>
  <c r="D27" i="11"/>
  <c r="E27" i="11"/>
  <c r="C27" i="11"/>
  <c r="H27" i="14"/>
  <c r="B27" i="11"/>
  <c r="G27" i="14"/>
  <c r="B44" i="14"/>
  <c r="C40" i="14"/>
  <c r="B24" i="14"/>
  <c r="E41" i="11"/>
  <c r="D41" i="11"/>
  <c r="C41" i="11"/>
  <c r="H41" i="14"/>
  <c r="B41" i="11"/>
  <c r="D26" i="12"/>
  <c r="E26" i="12"/>
  <c r="C26" i="12"/>
  <c r="F26" i="14"/>
  <c r="B26" i="12"/>
  <c r="E26" i="14"/>
  <c r="B26" i="7"/>
  <c r="K26" i="14"/>
  <c r="D26" i="7"/>
  <c r="C26" i="7"/>
  <c r="L26" i="14"/>
  <c r="E26" i="7"/>
  <c r="D42" i="12"/>
  <c r="C42" i="12"/>
  <c r="F42" i="14"/>
  <c r="B42" i="12"/>
  <c r="E42" i="12"/>
  <c r="C26" i="10"/>
  <c r="J26" i="14"/>
  <c r="D26" i="10"/>
  <c r="E26" i="10"/>
  <c r="B26" i="10"/>
  <c r="I26" i="14"/>
  <c r="D42" i="7"/>
  <c r="B42" i="7"/>
  <c r="E42" i="7"/>
  <c r="C42" i="7"/>
  <c r="L42" i="14"/>
  <c r="F41" i="11"/>
  <c r="G41" i="14"/>
  <c r="A25" i="12"/>
  <c r="A25" i="10"/>
  <c r="A25" i="7"/>
  <c r="A25" i="11"/>
  <c r="A25" i="13"/>
  <c r="A43" i="12"/>
  <c r="A43" i="7"/>
  <c r="A43" i="10"/>
  <c r="A43" i="13"/>
  <c r="A43" i="11"/>
  <c r="I41" i="14"/>
  <c r="F41" i="10"/>
  <c r="K41" i="14"/>
  <c r="F41" i="7"/>
  <c r="C41" i="14"/>
  <c r="E26" i="11"/>
  <c r="D26" i="11"/>
  <c r="C26" i="11"/>
  <c r="H26" i="14"/>
  <c r="B26" i="11"/>
  <c r="G26" i="14"/>
  <c r="E42" i="13"/>
  <c r="D42" i="13"/>
  <c r="B42" i="13"/>
  <c r="C42" i="13"/>
  <c r="D42" i="14"/>
  <c r="B23" i="14"/>
  <c r="B45" i="14"/>
  <c r="F41" i="12"/>
  <c r="E41" i="14"/>
  <c r="B26" i="13"/>
  <c r="C26" i="14"/>
  <c r="D26" i="13"/>
  <c r="C26" i="13"/>
  <c r="D26" i="14"/>
  <c r="E26" i="13"/>
  <c r="D42" i="10"/>
  <c r="E42" i="10"/>
  <c r="B42" i="10"/>
  <c r="C42" i="10"/>
  <c r="J42" i="14"/>
  <c r="B42" i="11"/>
  <c r="D42" i="11"/>
  <c r="E42" i="11"/>
  <c r="C42" i="11"/>
  <c r="H42" i="14"/>
  <c r="E43" i="12"/>
  <c r="B43" i="12"/>
  <c r="D43" i="12"/>
  <c r="C43" i="12"/>
  <c r="F43" i="14"/>
  <c r="B25" i="10"/>
  <c r="I25" i="14"/>
  <c r="C25" i="10"/>
  <c r="J25" i="14"/>
  <c r="E25" i="10"/>
  <c r="D25" i="10"/>
  <c r="E43" i="13"/>
  <c r="D43" i="13"/>
  <c r="C43" i="13"/>
  <c r="D43" i="14"/>
  <c r="B43" i="13"/>
  <c r="D25" i="13"/>
  <c r="C25" i="13"/>
  <c r="D25" i="14"/>
  <c r="B25" i="13"/>
  <c r="C25" i="14"/>
  <c r="E25" i="13"/>
  <c r="D25" i="12"/>
  <c r="E25" i="12"/>
  <c r="B25" i="12"/>
  <c r="E25" i="14"/>
  <c r="C25" i="12"/>
  <c r="F25" i="14"/>
  <c r="E42" i="14"/>
  <c r="F42" i="12"/>
  <c r="A24" i="12"/>
  <c r="A24" i="10"/>
  <c r="A24" i="13"/>
  <c r="A24" i="7"/>
  <c r="A24" i="11"/>
  <c r="F42" i="10"/>
  <c r="I42" i="14"/>
  <c r="B22" i="14"/>
  <c r="B46" i="14"/>
  <c r="B43" i="10"/>
  <c r="E43" i="10"/>
  <c r="D43" i="10"/>
  <c r="C43" i="10"/>
  <c r="J43" i="14"/>
  <c r="B25" i="11"/>
  <c r="G25" i="14"/>
  <c r="D25" i="11"/>
  <c r="E25" i="11"/>
  <c r="C25" i="11"/>
  <c r="H25" i="14"/>
  <c r="K42" i="14"/>
  <c r="F42" i="7"/>
  <c r="D43" i="11"/>
  <c r="B43" i="11"/>
  <c r="E43" i="11"/>
  <c r="C43" i="11"/>
  <c r="A66" i="11"/>
  <c r="G42" i="14"/>
  <c r="F42" i="11"/>
  <c r="A44" i="12"/>
  <c r="A44" i="10"/>
  <c r="A44" i="11"/>
  <c r="A44" i="13"/>
  <c r="A44" i="7"/>
  <c r="C42" i="14"/>
  <c r="D43" i="7"/>
  <c r="B43" i="7"/>
  <c r="C43" i="7"/>
  <c r="L43" i="14"/>
  <c r="E43" i="7"/>
  <c r="D25" i="7"/>
  <c r="C25" i="7"/>
  <c r="L25" i="14"/>
  <c r="B25" i="7"/>
  <c r="K25" i="14"/>
  <c r="E25" i="7"/>
  <c r="B44" i="10"/>
  <c r="I44" i="14"/>
  <c r="C44" i="10"/>
  <c r="J44" i="14"/>
  <c r="D44" i="10"/>
  <c r="E44" i="10"/>
  <c r="A45" i="13"/>
  <c r="A45" i="12"/>
  <c r="A45" i="11"/>
  <c r="A45" i="10"/>
  <c r="A45" i="7"/>
  <c r="C24" i="10"/>
  <c r="J24" i="14"/>
  <c r="B24" i="10"/>
  <c r="I24" i="14"/>
  <c r="E24" i="10"/>
  <c r="D24" i="10"/>
  <c r="C43" i="14"/>
  <c r="K43" i="14"/>
  <c r="F43" i="7"/>
  <c r="D44" i="7"/>
  <c r="C44" i="7"/>
  <c r="L44" i="14"/>
  <c r="B44" i="7"/>
  <c r="K44" i="14"/>
  <c r="E44" i="7"/>
  <c r="E44" i="12"/>
  <c r="C44" i="12"/>
  <c r="F44" i="14"/>
  <c r="B44" i="12"/>
  <c r="E44" i="14"/>
  <c r="D44" i="12"/>
  <c r="B21" i="14"/>
  <c r="B24" i="11"/>
  <c r="G24" i="14"/>
  <c r="E24" i="11"/>
  <c r="C24" i="11"/>
  <c r="H24" i="14"/>
  <c r="D24" i="11"/>
  <c r="E24" i="12"/>
  <c r="D24" i="12"/>
  <c r="B24" i="12"/>
  <c r="E24" i="14"/>
  <c r="C24" i="12"/>
  <c r="F24" i="14"/>
  <c r="E44" i="13"/>
  <c r="D44" i="13"/>
  <c r="C44" i="13"/>
  <c r="D44" i="14"/>
  <c r="B44" i="13"/>
  <c r="F43" i="10"/>
  <c r="I43" i="14"/>
  <c r="A23" i="10"/>
  <c r="A23" i="12"/>
  <c r="A23" i="13"/>
  <c r="A23" i="11"/>
  <c r="A23" i="7"/>
  <c r="D24" i="7"/>
  <c r="C24" i="7"/>
  <c r="L24" i="14"/>
  <c r="B24" i="7"/>
  <c r="K24" i="14"/>
  <c r="E24" i="7"/>
  <c r="F43" i="12"/>
  <c r="E43" i="14"/>
  <c r="H43" i="14"/>
  <c r="E44" i="11"/>
  <c r="D44" i="11"/>
  <c r="A67" i="11"/>
  <c r="C44" i="11"/>
  <c r="B44" i="11"/>
  <c r="G43" i="14"/>
  <c r="F43" i="11"/>
  <c r="B47" i="14"/>
  <c r="E24" i="13"/>
  <c r="D24" i="13"/>
  <c r="C24" i="13"/>
  <c r="D24" i="14"/>
  <c r="B24" i="13"/>
  <c r="C24" i="14"/>
  <c r="B45" i="10"/>
  <c r="I45" i="14"/>
  <c r="E45" i="10"/>
  <c r="C45" i="10"/>
  <c r="J45" i="14"/>
  <c r="D45" i="10"/>
  <c r="D23" i="7"/>
  <c r="C23" i="7"/>
  <c r="L23" i="14"/>
  <c r="B23" i="7"/>
  <c r="K23" i="14"/>
  <c r="E23" i="7"/>
  <c r="B23" i="10"/>
  <c r="I23" i="14"/>
  <c r="D23" i="10"/>
  <c r="E23" i="10"/>
  <c r="C23" i="10"/>
  <c r="J23" i="14"/>
  <c r="C44" i="14"/>
  <c r="B20" i="14"/>
  <c r="A68" i="11"/>
  <c r="C45" i="11"/>
  <c r="E45" i="11"/>
  <c r="B45" i="11"/>
  <c r="D45" i="11"/>
  <c r="E23" i="12"/>
  <c r="B23" i="12"/>
  <c r="E23" i="14"/>
  <c r="C23" i="12"/>
  <c r="F23" i="14"/>
  <c r="D23" i="12"/>
  <c r="A46" i="12"/>
  <c r="A46" i="13"/>
  <c r="A46" i="11"/>
  <c r="A46" i="10"/>
  <c r="A46" i="7"/>
  <c r="D23" i="11"/>
  <c r="E23" i="11"/>
  <c r="B23" i="11"/>
  <c r="G23" i="14"/>
  <c r="C23" i="11"/>
  <c r="H23" i="14"/>
  <c r="A22" i="13"/>
  <c r="A22" i="12"/>
  <c r="A22" i="11"/>
  <c r="A22" i="7"/>
  <c r="A22" i="10"/>
  <c r="E45" i="12"/>
  <c r="C45" i="12"/>
  <c r="F45" i="14"/>
  <c r="B45" i="12"/>
  <c r="E45" i="14"/>
  <c r="D45" i="12"/>
  <c r="H44" i="14"/>
  <c r="B48" i="14"/>
  <c r="G44" i="14"/>
  <c r="C23" i="13"/>
  <c r="D23" i="14"/>
  <c r="E23" i="13"/>
  <c r="B23" i="13"/>
  <c r="C23" i="14"/>
  <c r="D23" i="13"/>
  <c r="D45" i="7"/>
  <c r="B45" i="7"/>
  <c r="K45" i="14"/>
  <c r="C45" i="7"/>
  <c r="L45" i="14"/>
  <c r="E45" i="7"/>
  <c r="C45" i="13"/>
  <c r="D45" i="14"/>
  <c r="E45" i="13"/>
  <c r="D45" i="13"/>
  <c r="B45" i="13"/>
  <c r="B22" i="10"/>
  <c r="I22" i="14"/>
  <c r="C22" i="10"/>
  <c r="J22" i="14"/>
  <c r="D22" i="10"/>
  <c r="E22" i="10"/>
  <c r="E22" i="13"/>
  <c r="B22" i="13"/>
  <c r="C22" i="14"/>
  <c r="C22" i="13"/>
  <c r="D22" i="14"/>
  <c r="D22" i="13"/>
  <c r="A69" i="11"/>
  <c r="E46" i="11"/>
  <c r="C46" i="11"/>
  <c r="D46" i="11"/>
  <c r="B46" i="11"/>
  <c r="G45" i="14"/>
  <c r="A21" i="13"/>
  <c r="A21" i="11"/>
  <c r="A21" i="12"/>
  <c r="A21" i="7"/>
  <c r="A21" i="10"/>
  <c r="A47" i="13"/>
  <c r="A47" i="12"/>
  <c r="A47" i="7"/>
  <c r="A47" i="11"/>
  <c r="A47" i="10"/>
  <c r="B49" i="14"/>
  <c r="D22" i="7"/>
  <c r="B22" i="7"/>
  <c r="K22" i="14"/>
  <c r="C22" i="7"/>
  <c r="L22" i="14"/>
  <c r="E22" i="7"/>
  <c r="D46" i="13"/>
  <c r="E46" i="13"/>
  <c r="C46" i="13"/>
  <c r="D46" i="14"/>
  <c r="B46" i="13"/>
  <c r="B19" i="14"/>
  <c r="C45" i="14"/>
  <c r="E22" i="11"/>
  <c r="B22" i="11"/>
  <c r="G22" i="14"/>
  <c r="D22" i="11"/>
  <c r="C22" i="11"/>
  <c r="H22" i="14"/>
  <c r="C46" i="7"/>
  <c r="L46" i="14"/>
  <c r="D46" i="7"/>
  <c r="B46" i="7"/>
  <c r="K46" i="14"/>
  <c r="E46" i="7"/>
  <c r="E46" i="12"/>
  <c r="C46" i="12"/>
  <c r="F46" i="14"/>
  <c r="D46" i="12"/>
  <c r="B46" i="12"/>
  <c r="E46" i="14"/>
  <c r="H45" i="14"/>
  <c r="E22" i="12"/>
  <c r="D22" i="12"/>
  <c r="B22" i="12"/>
  <c r="E22" i="14"/>
  <c r="C22" i="12"/>
  <c r="F22" i="14"/>
  <c r="D46" i="10"/>
  <c r="C46" i="10"/>
  <c r="J46" i="14"/>
  <c r="B46" i="10"/>
  <c r="I46" i="14"/>
  <c r="E46" i="10"/>
  <c r="E47" i="11"/>
  <c r="E70" i="11"/>
  <c r="D47" i="11"/>
  <c r="D70" i="11"/>
  <c r="C47" i="11"/>
  <c r="A70" i="11"/>
  <c r="B47" i="11"/>
  <c r="B21" i="10"/>
  <c r="I21" i="14"/>
  <c r="C21" i="10"/>
  <c r="J21" i="14"/>
  <c r="D21" i="10"/>
  <c r="E21" i="10"/>
  <c r="D21" i="13"/>
  <c r="C21" i="13"/>
  <c r="D21" i="14"/>
  <c r="B21" i="13"/>
  <c r="C21" i="14"/>
  <c r="E21" i="13"/>
  <c r="D69" i="11"/>
  <c r="C46" i="14"/>
  <c r="B50" i="14"/>
  <c r="D47" i="7"/>
  <c r="C47" i="7"/>
  <c r="L47" i="14"/>
  <c r="B47" i="7"/>
  <c r="K47" i="14"/>
  <c r="E47" i="7"/>
  <c r="B21" i="7"/>
  <c r="K21" i="14"/>
  <c r="C21" i="7"/>
  <c r="L21" i="14"/>
  <c r="D21" i="7"/>
  <c r="E21" i="7"/>
  <c r="H46" i="14"/>
  <c r="C69" i="11"/>
  <c r="A19" i="12"/>
  <c r="A19" i="10"/>
  <c r="A19" i="13"/>
  <c r="A19" i="11"/>
  <c r="A19" i="7"/>
  <c r="A48" i="11"/>
  <c r="A48" i="7"/>
  <c r="A48" i="13"/>
  <c r="A48" i="10"/>
  <c r="A48" i="12"/>
  <c r="E47" i="12"/>
  <c r="B47" i="12"/>
  <c r="E47" i="14"/>
  <c r="D47" i="12"/>
  <c r="C47" i="12"/>
  <c r="F47" i="14"/>
  <c r="E21" i="12"/>
  <c r="B21" i="12"/>
  <c r="E21" i="14"/>
  <c r="C21" i="12"/>
  <c r="F21" i="14"/>
  <c r="D21" i="12"/>
  <c r="E69" i="11"/>
  <c r="A20" i="7"/>
  <c r="A20" i="13"/>
  <c r="A20" i="10"/>
  <c r="A20" i="11"/>
  <c r="A20" i="12"/>
  <c r="B47" i="10"/>
  <c r="I47" i="14"/>
  <c r="E47" i="10"/>
  <c r="C47" i="10"/>
  <c r="J47" i="14"/>
  <c r="D47" i="10"/>
  <c r="D47" i="13"/>
  <c r="B47" i="13"/>
  <c r="C47" i="13"/>
  <c r="D47" i="14"/>
  <c r="E47" i="13"/>
  <c r="E21" i="11"/>
  <c r="E68" i="11"/>
  <c r="C21" i="11"/>
  <c r="D21" i="11"/>
  <c r="D68" i="11"/>
  <c r="B21" i="11"/>
  <c r="G46" i="14"/>
  <c r="B69" i="11"/>
  <c r="D20" i="12"/>
  <c r="E20" i="12"/>
  <c r="C20" i="12"/>
  <c r="F20" i="14"/>
  <c r="B20" i="12"/>
  <c r="E20" i="14"/>
  <c r="D20" i="7"/>
  <c r="B20" i="7"/>
  <c r="K20" i="14"/>
  <c r="C20" i="7"/>
  <c r="L20" i="14"/>
  <c r="E20" i="7"/>
  <c r="D48" i="13"/>
  <c r="C48" i="13"/>
  <c r="D48" i="14"/>
  <c r="B48" i="13"/>
  <c r="E48" i="13"/>
  <c r="E19" i="11"/>
  <c r="E66" i="11"/>
  <c r="D19" i="11"/>
  <c r="D66" i="11"/>
  <c r="B19" i="11"/>
  <c r="C19" i="11"/>
  <c r="G21" i="14"/>
  <c r="B68" i="11"/>
  <c r="D20" i="11"/>
  <c r="D67" i="11"/>
  <c r="E20" i="11"/>
  <c r="E67" i="11"/>
  <c r="C20" i="11"/>
  <c r="B20" i="11"/>
  <c r="B48" i="7"/>
  <c r="K48" i="14"/>
  <c r="D48" i="7"/>
  <c r="C48" i="7"/>
  <c r="L48" i="14"/>
  <c r="E48" i="7"/>
  <c r="B19" i="13"/>
  <c r="C19" i="14"/>
  <c r="E19" i="13"/>
  <c r="C19" i="13"/>
  <c r="D19" i="14"/>
  <c r="D19" i="13"/>
  <c r="H47" i="14"/>
  <c r="C70" i="11"/>
  <c r="H21" i="14"/>
  <c r="C68" i="11"/>
  <c r="C47" i="14"/>
  <c r="E20" i="10"/>
  <c r="C20" i="10"/>
  <c r="J20" i="14"/>
  <c r="D20" i="10"/>
  <c r="B20" i="10"/>
  <c r="I20" i="14"/>
  <c r="D48" i="12"/>
  <c r="C48" i="12"/>
  <c r="F48" i="14"/>
  <c r="B48" i="12"/>
  <c r="E48" i="14"/>
  <c r="E48" i="12"/>
  <c r="A71" i="11"/>
  <c r="E48" i="11"/>
  <c r="E71" i="11"/>
  <c r="D48" i="11"/>
  <c r="D71" i="11"/>
  <c r="C48" i="11"/>
  <c r="B48" i="11"/>
  <c r="B19" i="10"/>
  <c r="I19" i="14"/>
  <c r="D19" i="10"/>
  <c r="E19" i="10"/>
  <c r="C19" i="10"/>
  <c r="J19" i="14"/>
  <c r="A49" i="12"/>
  <c r="A49" i="10"/>
  <c r="A49" i="7"/>
  <c r="A49" i="11"/>
  <c r="A49" i="13"/>
  <c r="E20" i="13"/>
  <c r="D20" i="13"/>
  <c r="B20" i="13"/>
  <c r="C20" i="14"/>
  <c r="C20" i="13"/>
  <c r="D20" i="14"/>
  <c r="B48" i="10"/>
  <c r="I48" i="14"/>
  <c r="C48" i="10"/>
  <c r="J48" i="14"/>
  <c r="E48" i="10"/>
  <c r="D48" i="10"/>
  <c r="D19" i="7"/>
  <c r="C19" i="7"/>
  <c r="L19" i="14"/>
  <c r="B19" i="7"/>
  <c r="K19" i="14"/>
  <c r="E19" i="7"/>
  <c r="D19" i="12"/>
  <c r="B19" i="12"/>
  <c r="E19" i="14"/>
  <c r="E19" i="12"/>
  <c r="C19" i="12"/>
  <c r="F19" i="14"/>
  <c r="B51" i="14"/>
  <c r="B70" i="11"/>
  <c r="G47" i="14"/>
  <c r="D49" i="7"/>
  <c r="C49" i="7"/>
  <c r="L49" i="14"/>
  <c r="B49" i="7"/>
  <c r="K49" i="14"/>
  <c r="E49" i="7"/>
  <c r="H48" i="14"/>
  <c r="C71" i="11"/>
  <c r="H19" i="14"/>
  <c r="C66" i="11"/>
  <c r="B52" i="14"/>
  <c r="D49" i="10"/>
  <c r="C49" i="10"/>
  <c r="J49" i="14"/>
  <c r="E49" i="10"/>
  <c r="B49" i="10"/>
  <c r="I49" i="14"/>
  <c r="G19" i="14"/>
  <c r="B66" i="11"/>
  <c r="C48" i="14"/>
  <c r="C49" i="13"/>
  <c r="D49" i="14"/>
  <c r="B49" i="13"/>
  <c r="C49" i="14"/>
  <c r="E49" i="13"/>
  <c r="D49" i="13"/>
  <c r="D49" i="12"/>
  <c r="B49" i="12"/>
  <c r="E49" i="14"/>
  <c r="E49" i="12"/>
  <c r="C49" i="12"/>
  <c r="F49" i="14"/>
  <c r="G20" i="14"/>
  <c r="B67" i="11"/>
  <c r="A50" i="12"/>
  <c r="A50" i="13"/>
  <c r="A50" i="11"/>
  <c r="A50" i="10"/>
  <c r="A50" i="7"/>
  <c r="A72" i="11"/>
  <c r="E49" i="11"/>
  <c r="E72" i="11"/>
  <c r="C49" i="11"/>
  <c r="D49" i="11"/>
  <c r="D72" i="11"/>
  <c r="B49" i="11"/>
  <c r="G48" i="14"/>
  <c r="B71" i="11"/>
  <c r="H20" i="14"/>
  <c r="C67" i="11"/>
  <c r="H49" i="14"/>
  <c r="C72" i="11"/>
  <c r="D50" i="10"/>
  <c r="B50" i="10"/>
  <c r="I50" i="14"/>
  <c r="E50" i="10"/>
  <c r="C50" i="10"/>
  <c r="J50" i="14"/>
  <c r="A51" i="10"/>
  <c r="A51" i="13"/>
  <c r="A51" i="12"/>
  <c r="A51" i="11"/>
  <c r="A51" i="7"/>
  <c r="A73" i="11"/>
  <c r="D50" i="11"/>
  <c r="D73" i="11"/>
  <c r="E50" i="11"/>
  <c r="E73" i="11"/>
  <c r="C50" i="11"/>
  <c r="B50" i="11"/>
  <c r="G49" i="14"/>
  <c r="B72" i="11"/>
  <c r="C50" i="13"/>
  <c r="D50" i="14"/>
  <c r="D50" i="13"/>
  <c r="B50" i="13"/>
  <c r="C50" i="14"/>
  <c r="E50" i="13"/>
  <c r="B50" i="7"/>
  <c r="K50" i="14"/>
  <c r="D50" i="7"/>
  <c r="E50" i="7"/>
  <c r="C50" i="7"/>
  <c r="L50" i="14"/>
  <c r="B50" i="12"/>
  <c r="E50" i="14"/>
  <c r="E50" i="12"/>
  <c r="C50" i="12"/>
  <c r="F50" i="14"/>
  <c r="D50" i="12"/>
  <c r="B53" i="14"/>
  <c r="B73" i="11"/>
  <c r="G50" i="14"/>
  <c r="E51" i="13"/>
  <c r="C51" i="13"/>
  <c r="D51" i="14"/>
  <c r="D51" i="13"/>
  <c r="B51" i="13"/>
  <c r="C51" i="14"/>
  <c r="B54" i="14"/>
  <c r="C73" i="11"/>
  <c r="H50" i="14"/>
  <c r="D51" i="7"/>
  <c r="C51" i="7"/>
  <c r="L51" i="14"/>
  <c r="B51" i="7"/>
  <c r="K51" i="14"/>
  <c r="E51" i="7"/>
  <c r="C51" i="10"/>
  <c r="J51" i="14"/>
  <c r="D51" i="10"/>
  <c r="E51" i="10"/>
  <c r="B51" i="10"/>
  <c r="I51" i="14"/>
  <c r="D51" i="11"/>
  <c r="D74" i="11"/>
  <c r="C51" i="11"/>
  <c r="A74" i="11"/>
  <c r="B51" i="11"/>
  <c r="E51" i="11"/>
  <c r="E74" i="11"/>
  <c r="A52" i="10"/>
  <c r="A52" i="11"/>
  <c r="A52" i="7"/>
  <c r="A52" i="13"/>
  <c r="A52" i="12"/>
  <c r="D51" i="12"/>
  <c r="B51" i="12"/>
  <c r="E51" i="14"/>
  <c r="E51" i="12"/>
  <c r="C51" i="12"/>
  <c r="F51" i="14"/>
  <c r="E52" i="12"/>
  <c r="D52" i="12"/>
  <c r="B52" i="12"/>
  <c r="E52" i="14"/>
  <c r="C52" i="12"/>
  <c r="F52" i="14"/>
  <c r="B52" i="10"/>
  <c r="I52" i="14"/>
  <c r="C52" i="10"/>
  <c r="J52" i="14"/>
  <c r="D52" i="10"/>
  <c r="E52" i="10"/>
  <c r="E52" i="13"/>
  <c r="C52" i="13"/>
  <c r="D52" i="14"/>
  <c r="D52" i="13"/>
  <c r="B52" i="13"/>
  <c r="C52" i="14"/>
  <c r="H51" i="14"/>
  <c r="C74" i="11"/>
  <c r="D52" i="7"/>
  <c r="B52" i="7"/>
  <c r="K52" i="14"/>
  <c r="C52" i="7"/>
  <c r="L52" i="14"/>
  <c r="E52" i="7"/>
  <c r="A53" i="13"/>
  <c r="A53" i="10"/>
  <c r="A53" i="11"/>
  <c r="A53" i="7"/>
  <c r="A53" i="12"/>
  <c r="B55" i="14"/>
  <c r="B74" i="11"/>
  <c r="G51" i="14"/>
  <c r="D52" i="11"/>
  <c r="D75" i="11"/>
  <c r="E52" i="11"/>
  <c r="E75" i="11"/>
  <c r="A75" i="11"/>
  <c r="C52" i="11"/>
  <c r="B52" i="11"/>
  <c r="A54" i="13"/>
  <c r="A54" i="10"/>
  <c r="A54" i="11"/>
  <c r="A54" i="12"/>
  <c r="A54" i="7"/>
  <c r="B53" i="10"/>
  <c r="I53" i="14"/>
  <c r="C53" i="10"/>
  <c r="J53" i="14"/>
  <c r="E53" i="10"/>
  <c r="D53" i="10"/>
  <c r="G52" i="14"/>
  <c r="B75" i="11"/>
  <c r="D53" i="7"/>
  <c r="C53" i="7"/>
  <c r="L53" i="14"/>
  <c r="B53" i="7"/>
  <c r="K53" i="14"/>
  <c r="E53" i="7"/>
  <c r="C75" i="11"/>
  <c r="H52" i="14"/>
  <c r="D53" i="12"/>
  <c r="E53" i="12"/>
  <c r="B53" i="12"/>
  <c r="E53" i="14"/>
  <c r="C53" i="12"/>
  <c r="F53" i="14"/>
  <c r="C53" i="13"/>
  <c r="D53" i="14"/>
  <c r="E53" i="13"/>
  <c r="B53" i="13"/>
  <c r="C53" i="14"/>
  <c r="D53" i="13"/>
  <c r="B56" i="14"/>
  <c r="B53" i="11"/>
  <c r="E53" i="11"/>
  <c r="E76" i="11"/>
  <c r="A76" i="11"/>
  <c r="C53" i="11"/>
  <c r="D53" i="11"/>
  <c r="D76" i="11"/>
  <c r="B76" i="11"/>
  <c r="G53" i="14"/>
  <c r="C54" i="12"/>
  <c r="F54" i="14"/>
  <c r="D54" i="12"/>
  <c r="E54" i="12"/>
  <c r="B54" i="12"/>
  <c r="E54" i="14"/>
  <c r="A77" i="11"/>
  <c r="D54" i="11"/>
  <c r="D77" i="11"/>
  <c r="B54" i="11"/>
  <c r="E54" i="11"/>
  <c r="E77" i="11"/>
  <c r="C54" i="11"/>
  <c r="A55" i="11"/>
  <c r="A55" i="12"/>
  <c r="A55" i="13"/>
  <c r="A55" i="10"/>
  <c r="A55" i="7"/>
  <c r="B54" i="10"/>
  <c r="I54" i="14"/>
  <c r="D54" i="10"/>
  <c r="C54" i="10"/>
  <c r="J54" i="14"/>
  <c r="E54" i="10"/>
  <c r="H53" i="14"/>
  <c r="C76" i="11"/>
  <c r="B57" i="14"/>
  <c r="D54" i="7"/>
  <c r="C54" i="7"/>
  <c r="L54" i="14"/>
  <c r="B54" i="7"/>
  <c r="K54" i="14"/>
  <c r="E54" i="7"/>
  <c r="E54" i="13"/>
  <c r="D54" i="13"/>
  <c r="C54" i="13"/>
  <c r="D54" i="14"/>
  <c r="B54" i="13"/>
  <c r="C54" i="14"/>
  <c r="A56" i="13"/>
  <c r="A56" i="11"/>
  <c r="A56" i="12"/>
  <c r="A56" i="10"/>
  <c r="A56" i="7"/>
  <c r="B58" i="14"/>
  <c r="C55" i="10"/>
  <c r="J55" i="14"/>
  <c r="E55" i="10"/>
  <c r="B55" i="10"/>
  <c r="I55" i="14"/>
  <c r="D55" i="10"/>
  <c r="C77" i="11"/>
  <c r="H54" i="14"/>
  <c r="E55" i="13"/>
  <c r="C55" i="13"/>
  <c r="D55" i="14"/>
  <c r="D55" i="13"/>
  <c r="B55" i="13"/>
  <c r="C55" i="14"/>
  <c r="D55" i="7"/>
  <c r="C55" i="7"/>
  <c r="L55" i="14"/>
  <c r="B55" i="7"/>
  <c r="K55" i="14"/>
  <c r="E55" i="7"/>
  <c r="A78" i="11"/>
  <c r="E55" i="11"/>
  <c r="E78" i="11"/>
  <c r="B55" i="11"/>
  <c r="D55" i="11"/>
  <c r="D78" i="11"/>
  <c r="C55" i="11"/>
  <c r="B55" i="12"/>
  <c r="E55" i="14"/>
  <c r="D55" i="12"/>
  <c r="C55" i="12"/>
  <c r="F55" i="14"/>
  <c r="E55" i="12"/>
  <c r="G54" i="14"/>
  <c r="B77" i="11"/>
  <c r="G55" i="14"/>
  <c r="B78" i="11"/>
  <c r="B56" i="10"/>
  <c r="I56" i="14"/>
  <c r="D56" i="10"/>
  <c r="E56" i="10"/>
  <c r="C56" i="10"/>
  <c r="J56" i="14"/>
  <c r="A57" i="12"/>
  <c r="A57" i="7"/>
  <c r="A57" i="13"/>
  <c r="A57" i="11"/>
  <c r="A57" i="10"/>
  <c r="D56" i="12"/>
  <c r="E56" i="12"/>
  <c r="C56" i="12"/>
  <c r="F56" i="14"/>
  <c r="B56" i="12"/>
  <c r="E56" i="14"/>
  <c r="C78" i="11"/>
  <c r="H55" i="14"/>
  <c r="B59" i="14"/>
  <c r="D56" i="11"/>
  <c r="D79" i="11"/>
  <c r="B56" i="11"/>
  <c r="C56" i="11"/>
  <c r="A79" i="11"/>
  <c r="E56" i="11"/>
  <c r="E79" i="11"/>
  <c r="C56" i="7"/>
  <c r="L56" i="14"/>
  <c r="D56" i="7"/>
  <c r="B56" i="7"/>
  <c r="K56" i="14"/>
  <c r="E56" i="7"/>
  <c r="E56" i="13"/>
  <c r="C56" i="13"/>
  <c r="D56" i="14"/>
  <c r="B56" i="13"/>
  <c r="C56" i="14"/>
  <c r="D56" i="13"/>
  <c r="D57" i="7"/>
  <c r="B57" i="7"/>
  <c r="K57" i="14"/>
  <c r="C57" i="7"/>
  <c r="L57" i="14"/>
  <c r="E57" i="7"/>
  <c r="D57" i="10"/>
  <c r="E57" i="10"/>
  <c r="B57" i="10"/>
  <c r="I57" i="14"/>
  <c r="C57" i="10"/>
  <c r="J57" i="14"/>
  <c r="D57" i="12"/>
  <c r="E57" i="12"/>
  <c r="C57" i="12"/>
  <c r="F57" i="14"/>
  <c r="B57" i="12"/>
  <c r="E57" i="14"/>
  <c r="A59" i="11"/>
  <c r="A59" i="7"/>
  <c r="A59" i="13"/>
  <c r="A59" i="10"/>
  <c r="A59" i="12"/>
  <c r="C79" i="11"/>
  <c r="H56" i="14"/>
  <c r="A58" i="10"/>
  <c r="A58" i="11"/>
  <c r="A58" i="13"/>
  <c r="A58" i="12"/>
  <c r="A58" i="7"/>
  <c r="E57" i="11"/>
  <c r="E80" i="11"/>
  <c r="A80" i="11"/>
  <c r="C57" i="11"/>
  <c r="D57" i="11"/>
  <c r="D80" i="11"/>
  <c r="B57" i="11"/>
  <c r="G56" i="14"/>
  <c r="B79" i="11"/>
  <c r="E57" i="13"/>
  <c r="B57" i="13"/>
  <c r="C57" i="14"/>
  <c r="D57" i="13"/>
  <c r="C57" i="13"/>
  <c r="D57" i="14"/>
  <c r="H57" i="14"/>
  <c r="C80" i="11"/>
  <c r="E58" i="12"/>
  <c r="D58" i="12"/>
  <c r="B58" i="12"/>
  <c r="E58" i="14"/>
  <c r="C58" i="12"/>
  <c r="F58" i="14"/>
  <c r="D59" i="13"/>
  <c r="C59" i="13"/>
  <c r="D59" i="14"/>
  <c r="B59" i="13"/>
  <c r="C59" i="14"/>
  <c r="E59" i="13"/>
  <c r="D58" i="7"/>
  <c r="C58" i="7"/>
  <c r="L58" i="14"/>
  <c r="B58" i="7"/>
  <c r="K58" i="14"/>
  <c r="E58" i="7"/>
  <c r="B59" i="10"/>
  <c r="I59" i="14"/>
  <c r="C59" i="10"/>
  <c r="J59" i="14"/>
  <c r="E59" i="10"/>
  <c r="D59" i="10"/>
  <c r="B58" i="13"/>
  <c r="C58" i="14"/>
  <c r="E58" i="13"/>
  <c r="C58" i="13"/>
  <c r="D58" i="14"/>
  <c r="D58" i="13"/>
  <c r="D59" i="7"/>
  <c r="B59" i="7"/>
  <c r="K59" i="14"/>
  <c r="C59" i="7"/>
  <c r="L59" i="14"/>
  <c r="E59" i="7"/>
  <c r="B58" i="10"/>
  <c r="I58" i="14"/>
  <c r="C58" i="10"/>
  <c r="J58" i="14"/>
  <c r="E58" i="10"/>
  <c r="D58" i="10"/>
  <c r="B80" i="11"/>
  <c r="G57" i="14"/>
  <c r="E58" i="11"/>
  <c r="E81" i="11"/>
  <c r="A81" i="11"/>
  <c r="B58" i="11"/>
  <c r="C58" i="11"/>
  <c r="D58" i="11"/>
  <c r="D81" i="11"/>
  <c r="B59" i="12"/>
  <c r="E59" i="14"/>
  <c r="D59" i="12"/>
  <c r="E59" i="12"/>
  <c r="C59" i="12"/>
  <c r="F59" i="14"/>
  <c r="A82" i="11"/>
  <c r="E59" i="11"/>
  <c r="E82" i="11"/>
  <c r="C59" i="11"/>
  <c r="D59" i="11"/>
  <c r="D82" i="11"/>
  <c r="B59" i="11"/>
  <c r="C82" i="11"/>
  <c r="H59" i="14"/>
  <c r="G58" i="14"/>
  <c r="B81" i="11"/>
  <c r="B82" i="11"/>
  <c r="G59" i="14"/>
  <c r="C81" i="11"/>
  <c r="H58" i="14"/>
  <c r="A37" i="15"/>
  <c r="B38" i="15"/>
  <c r="B39" i="15"/>
  <c r="A38" i="15"/>
  <c r="B40" i="15"/>
  <c r="A39" i="15"/>
  <c r="B41" i="15"/>
  <c r="A40" i="15"/>
  <c r="A41" i="15"/>
  <c r="B42" i="15"/>
  <c r="A42" i="15"/>
  <c r="B43" i="15"/>
  <c r="B44" i="15"/>
  <c r="A43" i="15"/>
  <c r="B45" i="15"/>
  <c r="A44" i="15"/>
  <c r="A45" i="15"/>
  <c r="B46" i="15"/>
  <c r="B47" i="15"/>
  <c r="A46" i="15"/>
  <c r="A47" i="15"/>
  <c r="B48" i="15"/>
  <c r="B49" i="15"/>
  <c r="A48" i="15"/>
  <c r="A49" i="15"/>
  <c r="B50" i="15"/>
  <c r="B51" i="15"/>
  <c r="A50" i="15"/>
  <c r="A51" i="15"/>
  <c r="B52" i="15"/>
  <c r="B53" i="15"/>
  <c r="A52" i="15"/>
  <c r="A53" i="15"/>
  <c r="B54" i="15"/>
  <c r="B55" i="15"/>
  <c r="A54" i="15"/>
  <c r="A55" i="15"/>
  <c r="B56" i="15"/>
  <c r="B57" i="15"/>
  <c r="A56" i="15"/>
  <c r="B58" i="15"/>
  <c r="A57" i="15"/>
  <c r="A58" i="15"/>
  <c r="B59" i="15"/>
  <c r="A59" i="15"/>
</calcChain>
</file>

<file path=xl/sharedStrings.xml><?xml version="1.0" encoding="utf-8"?>
<sst xmlns="http://schemas.openxmlformats.org/spreadsheetml/2006/main" count="371" uniqueCount="112">
  <si>
    <t>Deklaag</t>
  </si>
  <si>
    <t>Kwaliteit</t>
  </si>
  <si>
    <t>gemiddelde</t>
  </si>
  <si>
    <t>Msvak</t>
  </si>
  <si>
    <t>ZOAB</t>
  </si>
  <si>
    <t>G</t>
  </si>
  <si>
    <t>S</t>
  </si>
  <si>
    <t>DAB</t>
  </si>
  <si>
    <t>df</t>
  </si>
  <si>
    <t>type</t>
  </si>
  <si>
    <t>GZ</t>
  </si>
  <si>
    <t>SZ</t>
  </si>
  <si>
    <t>GD</t>
  </si>
  <si>
    <t>SD</t>
  </si>
  <si>
    <t>var</t>
  </si>
  <si>
    <t>Toetsing ratio in varianties</t>
  </si>
  <si>
    <t>kansen F-verdeling</t>
  </si>
  <si>
    <t>gepooled</t>
  </si>
  <si>
    <t>WS[3]</t>
  </si>
  <si>
    <t>grenswaarde</t>
  </si>
  <si>
    <t>stdev</t>
  </si>
  <si>
    <t>vrgr</t>
  </si>
  <si>
    <t>Resultaten uit variantie analyse</t>
  </si>
  <si>
    <t>aantal n</t>
  </si>
  <si>
    <t>dfvak</t>
  </si>
  <si>
    <t>Msres</t>
  </si>
  <si>
    <t>dfres</t>
  </si>
  <si>
    <t>aantal kernen (k)</t>
  </si>
  <si>
    <t>variantie</t>
  </si>
  <si>
    <t>berekening vrijheidsgraden met</t>
  </si>
  <si>
    <t>Satterthwaite</t>
  </si>
  <si>
    <t>Varianties tussen vakken</t>
  </si>
  <si>
    <t>Varianties binnen vakken</t>
  </si>
  <si>
    <t>Variate: %60_180_000</t>
  </si>
  <si>
    <t xml:space="preserve"> </t>
  </si>
  <si>
    <t>Source of variation</t>
  </si>
  <si>
    <t>d.f.</t>
  </si>
  <si>
    <t>s.s.</t>
  </si>
  <si>
    <t>m.s.</t>
  </si>
  <si>
    <t>v.r.</t>
  </si>
  <si>
    <t>F pr.</t>
  </si>
  <si>
    <t>asfalt</t>
  </si>
  <si>
    <t>steenslag</t>
  </si>
  <si>
    <t>&lt;.001</t>
  </si>
  <si>
    <t>lab</t>
  </si>
  <si>
    <t>Residual</t>
  </si>
  <si>
    <t>Total</t>
  </si>
  <si>
    <t>var_lab</t>
  </si>
  <si>
    <t>df_lab</t>
  </si>
  <si>
    <t>noemer1</t>
  </si>
  <si>
    <t>noemer2</t>
  </si>
  <si>
    <t xml:space="preserve"> kernen</t>
  </si>
  <si>
    <t>dflab</t>
  </si>
  <si>
    <t>vak</t>
  </si>
  <si>
    <t>rest</t>
  </si>
  <si>
    <t xml:space="preserve">Kans op waarde hoger dan grens FAP[90] voor gemiddelde van </t>
  </si>
  <si>
    <t xml:space="preserve">Kans op waarde hoger dan grens FAP[135] voor gemiddelde van </t>
  </si>
  <si>
    <t xml:space="preserve">Kans op waarde hoger dan grens FAP[180] voor gemiddelde van </t>
  </si>
  <si>
    <t xml:space="preserve">Kans op waarde hoger dan grens FAP[225] voor gemiddelde van </t>
  </si>
  <si>
    <t xml:space="preserve">Kans op waarde hoger dan grens FAP[270] voor gemiddelde van </t>
  </si>
  <si>
    <t>FAP 90 GZ</t>
  </si>
  <si>
    <t>FAP 90 SZ</t>
  </si>
  <si>
    <t>FAP 135 GZ</t>
  </si>
  <si>
    <t>FAP 135 SZ</t>
  </si>
  <si>
    <t>FAP 180 GZ</t>
  </si>
  <si>
    <t>FAP 180 SZ</t>
  </si>
  <si>
    <t>FAP 225 GZ</t>
  </si>
  <si>
    <t>FAP 225 SZ</t>
  </si>
  <si>
    <t>FAP 270 GZ</t>
  </si>
  <si>
    <t>FAP 270 SZ</t>
  </si>
  <si>
    <t>FAP uit validatie FAP</t>
  </si>
  <si>
    <t>FAP135</t>
  </si>
  <si>
    <t>FAP225</t>
  </si>
  <si>
    <t>FAP270</t>
  </si>
  <si>
    <t>FAP180</t>
  </si>
  <si>
    <t>onterechte goedkeurkans slechte mengsels</t>
  </si>
  <si>
    <t>richtwaarde FAP</t>
  </si>
  <si>
    <t>FAP[90]</t>
  </si>
  <si>
    <t>FAP[135]</t>
  </si>
  <si>
    <t>FAP[180]</t>
  </si>
  <si>
    <t>FAP[225]</t>
  </si>
  <si>
    <t xml:space="preserve">FAP[270] </t>
  </si>
  <si>
    <t xml:space="preserve">   s[1]</t>
  </si>
  <si>
    <t xml:space="preserve">   r[1]</t>
  </si>
  <si>
    <t xml:space="preserve"> s2lab[1]</t>
  </si>
  <si>
    <t xml:space="preserve">   S[1]</t>
  </si>
  <si>
    <t xml:space="preserve">    R[1]</t>
  </si>
  <si>
    <t>ZOAB 0/16</t>
  </si>
  <si>
    <t>ZOAB 4/8</t>
  </si>
  <si>
    <t xml:space="preserve">   r[2]</t>
  </si>
  <si>
    <t xml:space="preserve"> s2lab[2]</t>
  </si>
  <si>
    <t xml:space="preserve">   S[2]</t>
  </si>
  <si>
    <t xml:space="preserve">   R[2]</t>
  </si>
  <si>
    <t>mean vari</t>
  </si>
  <si>
    <t>Ringonderzoek FAP /2013 Cyrus; zie roundrobinfap</t>
  </si>
  <si>
    <t>tussen lab</t>
  </si>
  <si>
    <t>zonder platen puur</t>
  </si>
  <si>
    <t>gecorrigeerd voor platen</t>
  </si>
  <si>
    <t>Door rekening te houden met referentieplaten introduceer je ook nog extra onnauwkeurigheid omdat je 2 keer meet</t>
  </si>
  <si>
    <t>s[2]</t>
  </si>
  <si>
    <t>FAP90</t>
  </si>
  <si>
    <t>onterechte afkeurkans goede mengsels</t>
  </si>
  <si>
    <t>FAP 90 GD</t>
  </si>
  <si>
    <t>FAP 90 SD</t>
  </si>
  <si>
    <t>FAP 135 GD</t>
  </si>
  <si>
    <t>FAP 135 SD</t>
  </si>
  <si>
    <t>FAP 180 GD</t>
  </si>
  <si>
    <t>FAP 180 SD</t>
  </si>
  <si>
    <t>FAP 225 GD</t>
  </si>
  <si>
    <t>FAP 225 SD</t>
  </si>
  <si>
    <t>FAP 270 GD</t>
  </si>
  <si>
    <t>FAP 270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</si>
</sst>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000000"/>
  </numFmts>
  <fonts count="6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/>
    </xf>
    <xf numFmtId="164" fontId="0" fillId="2" borderId="0" xfId="0" applyNumberFormat="1" applyFill="1"/>
    <xf numFmtId="165" fontId="0" fillId="0" borderId="1" xfId="0" applyNumberFormat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/>
    <xf numFmtId="0" fontId="0" fillId="0" borderId="0" xfId="0" applyBorder="1"/>
    <xf numFmtId="0" fontId="2" fillId="0" borderId="0" xfId="0" applyFont="1"/>
    <xf numFmtId="168" fontId="0" fillId="0" borderId="0" xfId="0" applyNumberFormat="1" applyBorder="1"/>
    <xf numFmtId="167" fontId="0" fillId="0" borderId="0" xfId="0" applyNumberFormat="1"/>
    <xf numFmtId="165" fontId="2" fillId="0" borderId="1" xfId="0" applyNumberFormat="1" applyFont="1" applyBorder="1"/>
    <xf numFmtId="1" fontId="0" fillId="0" borderId="1" xfId="0" applyNumberFormat="1" applyBorder="1"/>
    <xf numFmtId="0" fontId="2" fillId="0" borderId="1" xfId="0" applyFont="1" applyBorder="1"/>
    <xf numFmtId="165" fontId="0" fillId="0" borderId="0" xfId="0" applyNumberFormat="1" applyBorder="1"/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169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11" fontId="0" fillId="0" borderId="0" xfId="0" applyNumberFormat="1" applyBorder="1"/>
    <xf numFmtId="1" fontId="0" fillId="0" borderId="0" xfId="0" applyNumberFormat="1" applyBorder="1"/>
    <xf numFmtId="0" fontId="0" fillId="0" borderId="0" xfId="0" applyFill="1"/>
    <xf numFmtId="164" fontId="0" fillId="0" borderId="1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7" fontId="2" fillId="0" borderId="1" xfId="0" applyNumberFormat="1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4" fillId="0" borderId="0" xfId="0" applyFont="1"/>
    <xf numFmtId="2" fontId="0" fillId="0" borderId="1" xfId="0" applyNumberFormat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0" fillId="0" borderId="1" xfId="0" applyNumberFormat="1" applyFill="1" applyBorder="1"/>
    <xf numFmtId="165" fontId="4" fillId="0" borderId="0" xfId="0" applyNumberFormat="1" applyFont="1" applyBorder="1"/>
    <xf numFmtId="164" fontId="0" fillId="4" borderId="1" xfId="0" applyNumberFormat="1" applyFill="1" applyBorder="1"/>
    <xf numFmtId="166" fontId="0" fillId="0" borderId="0" xfId="0" applyNumberFormat="1"/>
    <xf numFmtId="166" fontId="4" fillId="0" borderId="0" xfId="0" applyNumberFormat="1" applyFont="1"/>
    <xf numFmtId="0" fontId="4" fillId="0" borderId="3" xfId="0" applyFont="1" applyBorder="1"/>
    <xf numFmtId="164" fontId="0" fillId="0" borderId="4" xfId="0" applyNumberFormat="1" applyBorder="1"/>
    <xf numFmtId="0" fontId="0" fillId="0" borderId="4" xfId="0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9" fontId="0" fillId="0" borderId="0" xfId="1" applyFont="1" applyBorder="1"/>
    <xf numFmtId="9" fontId="0" fillId="0" borderId="7" xfId="1" applyFont="1" applyBorder="1"/>
    <xf numFmtId="0" fontId="0" fillId="0" borderId="8" xfId="0" applyBorder="1"/>
    <xf numFmtId="9" fontId="0" fillId="0" borderId="9" xfId="1" applyFont="1" applyBorder="1"/>
    <xf numFmtId="9" fontId="0" fillId="0" borderId="10" xfId="1" applyFont="1" applyBorder="1"/>
    <xf numFmtId="164" fontId="4" fillId="0" borderId="9" xfId="0" applyNumberFormat="1" applyFont="1" applyBorder="1"/>
    <xf numFmtId="0" fontId="4" fillId="0" borderId="9" xfId="0" applyFont="1" applyBorder="1"/>
    <xf numFmtId="164" fontId="4" fillId="0" borderId="10" xfId="0" applyNumberFormat="1" applyFont="1" applyBorder="1"/>
    <xf numFmtId="164" fontId="4" fillId="0" borderId="3" xfId="0" applyNumberFormat="1" applyFont="1" applyBorder="1"/>
    <xf numFmtId="164" fontId="4" fillId="0" borderId="8" xfId="0" applyNumberFormat="1" applyFont="1" applyBorder="1"/>
    <xf numFmtId="9" fontId="0" fillId="0" borderId="6" xfId="1" applyFont="1" applyBorder="1"/>
    <xf numFmtId="9" fontId="0" fillId="0" borderId="8" xfId="1" applyFont="1" applyBorder="1"/>
    <xf numFmtId="167" fontId="0" fillId="0" borderId="1" xfId="0" applyNumberFormat="1" applyBorder="1"/>
    <xf numFmtId="0" fontId="0" fillId="0" borderId="3" xfId="0" applyBorder="1"/>
    <xf numFmtId="0" fontId="2" fillId="0" borderId="5" xfId="0" applyFont="1" applyBorder="1"/>
    <xf numFmtId="0" fontId="0" fillId="2" borderId="8" xfId="0" applyFill="1" applyBorder="1"/>
    <xf numFmtId="0" fontId="0" fillId="4" borderId="10" xfId="0" applyFill="1" applyBorder="1"/>
    <xf numFmtId="0" fontId="2" fillId="0" borderId="10" xfId="0" applyFont="1" applyBorder="1"/>
    <xf numFmtId="0" fontId="2" fillId="0" borderId="3" xfId="0" applyFont="1" applyBorder="1"/>
    <xf numFmtId="0" fontId="2" fillId="0" borderId="8" xfId="0" applyFont="1" applyBorder="1"/>
    <xf numFmtId="166" fontId="0" fillId="4" borderId="8" xfId="0" applyNumberFormat="1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DAB'!$C$19:$C$59</c:f>
              <c:numCache>
                <c:formatCode>0.00</c:formatCode>
                <c:ptCount val="4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  <c:pt idx="21">
                  <c:v>0.31247333629457874</c:v>
                </c:pt>
                <c:pt idx="22">
                  <c:v>0.2580562339094773</c:v>
                </c:pt>
                <c:pt idx="23">
                  <c:v>0.20947110496977395</c:v>
                </c:pt>
                <c:pt idx="24">
                  <c:v>0.16721417509470743</c:v>
                </c:pt>
                <c:pt idx="25">
                  <c:v>0.13136508038267339</c:v>
                </c:pt>
                <c:pt idx="26">
                  <c:v>0.10165689384835409</c:v>
                </c:pt>
                <c:pt idx="27">
                  <c:v>7.7570051610698354E-2</c:v>
                </c:pt>
                <c:pt idx="28">
                  <c:v>5.8431171178397821E-2</c:v>
                </c:pt>
                <c:pt idx="29">
                  <c:v>4.350198669435363E-2</c:v>
                </c:pt>
                <c:pt idx="30">
                  <c:v>3.2049591953578323E-2</c:v>
                </c:pt>
                <c:pt idx="31">
                  <c:v>2.3394941761748486E-2</c:v>
                </c:pt>
                <c:pt idx="32">
                  <c:v>1.69409073754084E-2</c:v>
                </c:pt>
                <c:pt idx="33">
                  <c:v>1.2183710217918519E-2</c:v>
                </c:pt>
                <c:pt idx="34">
                  <c:v>8.7124629035462767E-3</c:v>
                </c:pt>
                <c:pt idx="35">
                  <c:v>6.2013138571823329E-3</c:v>
                </c:pt>
                <c:pt idx="36">
                  <c:v>4.3978475683195215E-3</c:v>
                </c:pt>
                <c:pt idx="37">
                  <c:v>3.1103561744167218E-3</c:v>
                </c:pt>
                <c:pt idx="38">
                  <c:v>2.1956345639599353E-3</c:v>
                </c:pt>
                <c:pt idx="39">
                  <c:v>1.5481863224539546E-3</c:v>
                </c:pt>
                <c:pt idx="40">
                  <c:v>1.0911900057803039E-3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24-4118-841D-2C0C88ADACB3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DAB'!$D$19:$D$59</c:f>
              <c:numCache>
                <c:formatCode>0.00</c:formatCode>
                <c:ptCount val="4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  <c:pt idx="21">
                  <c:v>9.4079165644149379E-2</c:v>
                </c:pt>
                <c:pt idx="22">
                  <c:v>6.9333801342135515E-2</c:v>
                </c:pt>
                <c:pt idx="23">
                  <c:v>5.0297997912894528E-2</c:v>
                </c:pt>
                <c:pt idx="24">
                  <c:v>3.5974375052467478E-2</c:v>
                </c:pt>
                <c:pt idx="25">
                  <c:v>2.5408162668892648E-2</c:v>
                </c:pt>
                <c:pt idx="26">
                  <c:v>1.7749719837504948E-2</c:v>
                </c:pt>
                <c:pt idx="27">
                  <c:v>1.22838467517023E-2</c:v>
                </c:pt>
                <c:pt idx="28">
                  <c:v>8.4345589352800288E-3</c:v>
                </c:pt>
                <c:pt idx="29">
                  <c:v>5.7544166105976549E-3</c:v>
                </c:pt>
                <c:pt idx="30">
                  <c:v>3.9060369094533593E-3</c:v>
                </c:pt>
                <c:pt idx="31">
                  <c:v>2.6412424883837599E-3</c:v>
                </c:pt>
                <c:pt idx="32">
                  <c:v>1.7811955818960712E-3</c:v>
                </c:pt>
                <c:pt idx="33">
                  <c:v>1.199207335060512E-3</c:v>
                </c:pt>
                <c:pt idx="34">
                  <c:v>8.0678624876891181E-4</c:v>
                </c:pt>
                <c:pt idx="35">
                  <c:v>5.4282828580958517E-4</c:v>
                </c:pt>
                <c:pt idx="36">
                  <c:v>3.6552982070564929E-4</c:v>
                </c:pt>
                <c:pt idx="37">
                  <c:v>2.4650016090397577E-4</c:v>
                </c:pt>
                <c:pt idx="38">
                  <c:v>1.6656639878202974E-4</c:v>
                </c:pt>
                <c:pt idx="39">
                  <c:v>1.1283458132694651E-4</c:v>
                </c:pt>
                <c:pt idx="40">
                  <c:v>7.6658557314343421E-5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24-4118-841D-2C0C88ADACB3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DAB'!$E$20:$E$59</c:f>
              <c:numCache>
                <c:formatCode>0.00</c:formatCode>
                <c:ptCount val="40"/>
                <c:pt idx="0">
                  <c:v>0.99345196048896445</c:v>
                </c:pt>
                <c:pt idx="1">
                  <c:v>0.99060413328224439</c:v>
                </c:pt>
                <c:pt idx="2">
                  <c:v>0.9866003355820786</c:v>
                </c:pt>
                <c:pt idx="3">
                  <c:v>0.98103122103363616</c:v>
                </c:pt>
                <c:pt idx="4">
                  <c:v>0.97338028469691285</c:v>
                </c:pt>
                <c:pt idx="5">
                  <c:v>0.96301746638328711</c:v>
                </c:pt>
                <c:pt idx="6">
                  <c:v>0.94920517127351245</c:v>
                </c:pt>
                <c:pt idx="7">
                  <c:v>0.93112311530310765</c:v>
                </c:pt>
                <c:pt idx="8">
                  <c:v>0.90791792375124691</c:v>
                </c:pt>
                <c:pt idx="9">
                  <c:v>0.87878083177823851</c:v>
                </c:pt>
                <c:pt idx="10">
                  <c:v>0.84305165129480431</c:v>
                </c:pt>
                <c:pt idx="11">
                  <c:v>0.80033963909694938</c:v>
                </c:pt>
                <c:pt idx="12">
                  <c:v>0.75064346247088132</c:v>
                </c:pt>
                <c:pt idx="13">
                  <c:v>0.69444575898336847</c:v>
                </c:pt>
                <c:pt idx="14">
                  <c:v>0.63275605844936889</c:v>
                </c:pt>
                <c:pt idx="15">
                  <c:v>0.56708158100039274</c:v>
                </c:pt>
                <c:pt idx="16">
                  <c:v>0.49931889068619772</c:v>
                </c:pt>
                <c:pt idx="17">
                  <c:v>0.43157765858057223</c:v>
                </c:pt>
                <c:pt idx="18">
                  <c:v>0.36596533486685962</c:v>
                </c:pt>
                <c:pt idx="19">
                  <c:v>0.30437223489432974</c:v>
                </c:pt>
                <c:pt idx="20">
                  <c:v>0.24829642878290115</c:v>
                </c:pt>
                <c:pt idx="21">
                  <c:v>0.19873693157542893</c:v>
                </c:pt>
                <c:pt idx="22">
                  <c:v>0.15616606838955555</c:v>
                </c:pt>
                <c:pt idx="23">
                  <c:v>0.12057366261885726</c:v>
                </c:pt>
                <c:pt idx="24">
                  <c:v>9.1562366356248509E-2</c:v>
                </c:pt>
                <c:pt idx="25">
                  <c:v>6.8467867919356148E-2</c:v>
                </c:pt>
                <c:pt idx="26">
                  <c:v>5.0479569085781599E-2</c:v>
                </c:pt>
                <c:pt idx="27">
                  <c:v>3.6744090432226879E-2</c:v>
                </c:pt>
                <c:pt idx="28">
                  <c:v>2.6442406161030326E-2</c:v>
                </c:pt>
                <c:pt idx="29">
                  <c:v>1.8838902070806185E-2</c:v>
                </c:pt>
                <c:pt idx="30">
                  <c:v>1.330578178179824E-2</c:v>
                </c:pt>
                <c:pt idx="31">
                  <c:v>9.3287773645343436E-3</c:v>
                </c:pt>
                <c:pt idx="32">
                  <c:v>6.500565385863427E-3</c:v>
                </c:pt>
                <c:pt idx="33">
                  <c:v>4.5074431823365754E-3</c:v>
                </c:pt>
                <c:pt idx="34">
                  <c:v>3.1134186316267892E-3</c:v>
                </c:pt>
                <c:pt idx="35">
                  <c:v>2.1444265033471127E-3</c:v>
                </c:pt>
                <c:pt idx="36">
                  <c:v>1.4741838277032191E-3</c:v>
                </c:pt>
                <c:pt idx="37">
                  <c:v>1.0123294534758135E-3</c:v>
                </c:pt>
                <c:pt idx="38">
                  <c:v>6.9494157550508751E-4</c:v>
                </c:pt>
                <c:pt idx="39">
                  <c:v>4.7722417435911997E-4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24-4118-841D-2C0C88ADACB3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DAB'!$B$25:$B$59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DAB'!$F$25:$F$59</c:f>
              <c:numCache>
                <c:formatCode>0.00</c:formatCode>
                <c:ptCount val="35"/>
                <c:pt idx="0">
                  <c:v>0.87649172563439859</c:v>
                </c:pt>
                <c:pt idx="1">
                  <c:v>0.83619459841917654</c:v>
                </c:pt>
                <c:pt idx="2">
                  <c:v>0.78743538692686355</c:v>
                </c:pt>
                <c:pt idx="3">
                  <c:v>0.73036330473041911</c:v>
                </c:pt>
                <c:pt idx="4">
                  <c:v>0.66585322601032138</c:v>
                </c:pt>
                <c:pt idx="5">
                  <c:v>0.59553524509747136</c:v>
                </c:pt>
                <c:pt idx="6">
                  <c:v>0.52169283116678322</c:v>
                </c:pt>
                <c:pt idx="7">
                  <c:v>0.44703151540986807</c:v>
                </c:pt>
                <c:pt idx="8">
                  <c:v>0.37435756392627151</c:v>
                </c:pt>
                <c:pt idx="9">
                  <c:v>0.30623450131033492</c:v>
                </c:pt>
                <c:pt idx="10">
                  <c:v>0.24469258224320906</c:v>
                </c:pt>
                <c:pt idx="11">
                  <c:v>0.19104917131867583</c:v>
                </c:pt>
                <c:pt idx="12">
                  <c:v>0.14586397172671028</c:v>
                </c:pt>
                <c:pt idx="13">
                  <c:v>0.10901614269573191</c:v>
                </c:pt>
                <c:pt idx="14">
                  <c:v>7.9863789998325177E-2</c:v>
                </c:pt>
                <c:pt idx="15">
                  <c:v>5.7436746064023117E-2</c:v>
                </c:pt>
                <c:pt idx="16">
                  <c:v>4.0619666979760841E-2</c:v>
                </c:pt>
                <c:pt idx="17">
                  <c:v>2.8297732042813193E-2</c:v>
                </c:pt>
                <c:pt idx="18">
                  <c:v>1.9454126956209988E-2</c:v>
                </c:pt>
                <c:pt idx="19">
                  <c:v>1.32217135907157E-2</c:v>
                </c:pt>
                <c:pt idx="20">
                  <c:v>8.898772064475622E-3</c:v>
                </c:pt>
                <c:pt idx="21">
                  <c:v>5.9409596057409912E-3</c:v>
                </c:pt>
                <c:pt idx="22">
                  <c:v>3.9404312199197503E-3</c:v>
                </c:pt>
                <c:pt idx="23">
                  <c:v>2.6002836934491706E-3</c:v>
                </c:pt>
                <c:pt idx="24">
                  <c:v>1.7094880435752956E-3</c:v>
                </c:pt>
                <c:pt idx="25">
                  <c:v>1.1210015877661599E-3</c:v>
                </c:pt>
                <c:pt idx="26">
                  <c:v>7.3403343672606355E-4</c:v>
                </c:pt>
                <c:pt idx="27">
                  <c:v>4.8041783938443323E-4</c:v>
                </c:pt>
                <c:pt idx="28">
                  <c:v>3.1455178728512369E-4</c:v>
                </c:pt>
                <c:pt idx="29">
                  <c:v>2.061891308592794E-4</c:v>
                </c:pt>
                <c:pt idx="30">
                  <c:v>1.3540314997393887E-4</c:v>
                </c:pt>
                <c:pt idx="31">
                  <c:v>8.9131528022535944E-5</c:v>
                </c:pt>
                <c:pt idx="32">
                  <c:v>5.8842151525206394E-5</c:v>
                </c:pt>
                <c:pt idx="33">
                  <c:v>3.8974771175029071E-5</c:v>
                </c:pt>
                <c:pt idx="34">
                  <c:v>2.5910221189821377E-5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24-4118-841D-2C0C88ADACB3}"/>
            </c:ext>
          </c:extLst>
        </c:ser>
        <c:ser>
          <c:idx val="4"/>
          <c:order val="4"/>
          <c:tx>
            <c:strRef>
              <c:f>'overzicht DAB'!$G$18</c:f>
              <c:strCache>
                <c:ptCount val="1"/>
                <c:pt idx="0">
                  <c:v>FAP 180 GD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'overzicht DAB'!$B$25:$B$59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DAB'!$G$25:$G$59</c:f>
              <c:numCache>
                <c:formatCode>0.00</c:formatCode>
                <c:ptCount val="35"/>
                <c:pt idx="0">
                  <c:v>0.94748082657742283</c:v>
                </c:pt>
                <c:pt idx="1">
                  <c:v>0.92668416629514416</c:v>
                </c:pt>
                <c:pt idx="2">
                  <c:v>0.89947465601489907</c:v>
                </c:pt>
                <c:pt idx="3">
                  <c:v>0.86483264742978772</c:v>
                </c:pt>
                <c:pt idx="4">
                  <c:v>0.82201341590557819</c:v>
                </c:pt>
                <c:pt idx="5">
                  <c:v>0.77073921847924165</c:v>
                </c:pt>
                <c:pt idx="6">
                  <c:v>0.71137096928743904</c:v>
                </c:pt>
                <c:pt idx="7">
                  <c:v>0.64501139606264202</c:v>
                </c:pt>
                <c:pt idx="8">
                  <c:v>0.57349636902635215</c:v>
                </c:pt>
                <c:pt idx="9">
                  <c:v>0.49925299841486503</c:v>
                </c:pt>
                <c:pt idx="10">
                  <c:v>0.42503775509189701</c:v>
                </c:pt>
                <c:pt idx="11">
                  <c:v>0.3536036578599987</c:v>
                </c:pt>
                <c:pt idx="12">
                  <c:v>0.28736821825129788</c:v>
                </c:pt>
                <c:pt idx="13">
                  <c:v>0.22815358668575109</c:v>
                </c:pt>
                <c:pt idx="14">
                  <c:v>0.17704731165973991</c:v>
                </c:pt>
                <c:pt idx="15">
                  <c:v>0.13439621461227721</c:v>
                </c:pt>
                <c:pt idx="16">
                  <c:v>9.9911385568823063E-2</c:v>
                </c:pt>
                <c:pt idx="17">
                  <c:v>7.2840726444442949E-2</c:v>
                </c:pt>
                <c:pt idx="18">
                  <c:v>5.2160971936266724E-2</c:v>
                </c:pt>
                <c:pt idx="19">
                  <c:v>3.6750525469920026E-2</c:v>
                </c:pt>
                <c:pt idx="20">
                  <c:v>2.5520649057805534E-2</c:v>
                </c:pt>
                <c:pt idx="21">
                  <c:v>1.7498555257114846E-2</c:v>
                </c:pt>
                <c:pt idx="22">
                  <c:v>1.1867447994590866E-2</c:v>
                </c:pt>
                <c:pt idx="23">
                  <c:v>7.9743523239622031E-3</c:v>
                </c:pt>
                <c:pt idx="24">
                  <c:v>5.3176486825867149E-3</c:v>
                </c:pt>
                <c:pt idx="25">
                  <c:v>3.5244412007911789E-3</c:v>
                </c:pt>
                <c:pt idx="26">
                  <c:v>2.3249816231699018E-3</c:v>
                </c:pt>
                <c:pt idx="27">
                  <c:v>1.5285117901010536E-3</c:v>
                </c:pt>
                <c:pt idx="28">
                  <c:v>1.0026462192421633E-3</c:v>
                </c:pt>
                <c:pt idx="29">
                  <c:v>6.5692347024232393E-4</c:v>
                </c:pt>
                <c:pt idx="30">
                  <c:v>4.3030751394203259E-4</c:v>
                </c:pt>
                <c:pt idx="31">
                  <c:v>2.8203439554191592E-4</c:v>
                </c:pt>
                <c:pt idx="32">
                  <c:v>1.8509812451400555E-4</c:v>
                </c:pt>
                <c:pt idx="33">
                  <c:v>1.2171825533327116E-4</c:v>
                </c:pt>
                <c:pt idx="34">
                  <c:v>8.0242175488043837E-5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24-4118-841D-2C0C88ADACB3}"/>
            </c:ext>
          </c:extLst>
        </c:ser>
        <c:ser>
          <c:idx val="5"/>
          <c:order val="5"/>
          <c:tx>
            <c:strRef>
              <c:f>'overzicht DAB'!$H$18</c:f>
              <c:strCache>
                <c:ptCount val="1"/>
                <c:pt idx="0">
                  <c:v>FAP 180 SD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DAB'!$H$19:$H$59</c:f>
              <c:numCache>
                <c:formatCode>0.00</c:formatCode>
                <c:ptCount val="4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  <c:pt idx="21">
                  <c:v>2.672005055040658E-2</c:v>
                </c:pt>
                <c:pt idx="22">
                  <c:v>1.7744398150288516E-2</c:v>
                </c:pt>
                <c:pt idx="23">
                  <c:v>1.1631301008858846E-2</c:v>
                </c:pt>
                <c:pt idx="24">
                  <c:v>7.5420134123679377E-3</c:v>
                </c:pt>
                <c:pt idx="25">
                  <c:v>4.8477215052821999E-3</c:v>
                </c:pt>
                <c:pt idx="26">
                  <c:v>3.0946932381793807E-3</c:v>
                </c:pt>
                <c:pt idx="27">
                  <c:v>1.9656088689107187E-3</c:v>
                </c:pt>
                <c:pt idx="28">
                  <c:v>1.2441548593302306E-3</c:v>
                </c:pt>
                <c:pt idx="29">
                  <c:v>7.859151998004276E-4</c:v>
                </c:pt>
                <c:pt idx="30">
                  <c:v>4.960852941185398E-4</c:v>
                </c:pt>
                <c:pt idx="31">
                  <c:v>3.1325973812957079E-4</c:v>
                </c:pt>
                <c:pt idx="32">
                  <c:v>1.9808217342137311E-4</c:v>
                </c:pt>
                <c:pt idx="33">
                  <c:v>1.2552942327147712E-4</c:v>
                </c:pt>
                <c:pt idx="34">
                  <c:v>7.9784513678379327E-5</c:v>
                </c:pt>
                <c:pt idx="35">
                  <c:v>5.0889739536038948E-5</c:v>
                </c:pt>
                <c:pt idx="36">
                  <c:v>3.2591407755306374E-5</c:v>
                </c:pt>
                <c:pt idx="37">
                  <c:v>2.0966303549183123E-5</c:v>
                </c:pt>
                <c:pt idx="38">
                  <c:v>1.3553062424029528E-5</c:v>
                </c:pt>
                <c:pt idx="39">
                  <c:v>8.8058501749582786E-6</c:v>
                </c:pt>
                <c:pt idx="40">
                  <c:v>5.7520036519256054E-6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024-4118-841D-2C0C88ADACB3}"/>
            </c:ext>
          </c:extLst>
        </c:ser>
        <c:ser>
          <c:idx val="6"/>
          <c:order val="6"/>
          <c:tx>
            <c:strRef>
              <c:f>'overzicht DAB'!$I$18</c:f>
              <c:strCache>
                <c:ptCount val="1"/>
                <c:pt idx="0">
                  <c:v>FAP 225 GD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'overzicht DAB'!$B$25:$B$59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DAB'!$I$25:$I$59</c:f>
              <c:numCache>
                <c:formatCode>0.00</c:formatCode>
                <c:ptCount val="35"/>
                <c:pt idx="0">
                  <c:v>0.91914921520505699</c:v>
                </c:pt>
                <c:pt idx="1">
                  <c:v>0.89111868250283854</c:v>
                </c:pt>
                <c:pt idx="2">
                  <c:v>0.85599229026582513</c:v>
                </c:pt>
                <c:pt idx="3">
                  <c:v>0.81317645510667591</c:v>
                </c:pt>
                <c:pt idx="4">
                  <c:v>0.76251395044435366</c:v>
                </c:pt>
                <c:pt idx="5">
                  <c:v>0.70442195377035777</c:v>
                </c:pt>
                <c:pt idx="6">
                  <c:v>0.6399683258989074</c:v>
                </c:pt>
                <c:pt idx="7">
                  <c:v>0.57085306111003697</c:v>
                </c:pt>
                <c:pt idx="8">
                  <c:v>0.49928016264008751</c:v>
                </c:pt>
                <c:pt idx="9">
                  <c:v>0.42773256878096411</c:v>
                </c:pt>
                <c:pt idx="10">
                  <c:v>0.35869030045439521</c:v>
                </c:pt>
                <c:pt idx="11">
                  <c:v>0.29434921330876218</c:v>
                </c:pt>
                <c:pt idx="12">
                  <c:v>0.23639755046185307</c:v>
                </c:pt>
                <c:pt idx="13">
                  <c:v>0.18588998439255011</c:v>
                </c:pt>
                <c:pt idx="14">
                  <c:v>0.14323118862663273</c:v>
                </c:pt>
                <c:pt idx="15">
                  <c:v>0.10825371628528796</c:v>
                </c:pt>
                <c:pt idx="16">
                  <c:v>8.0356886432112556E-2</c:v>
                </c:pt>
                <c:pt idx="17">
                  <c:v>5.8668155458427566E-2</c:v>
                </c:pt>
                <c:pt idx="18">
                  <c:v>4.2194315074497772E-2</c:v>
                </c:pt>
                <c:pt idx="19">
                  <c:v>2.9941821059617336E-2</c:v>
                </c:pt>
                <c:pt idx="20">
                  <c:v>2.0998297269941749E-2</c:v>
                </c:pt>
                <c:pt idx="21">
                  <c:v>1.4577141399956927E-2</c:v>
                </c:pt>
                <c:pt idx="22">
                  <c:v>1.0032812566772383E-2</c:v>
                </c:pt>
                <c:pt idx="23">
                  <c:v>6.8561985437214168E-3</c:v>
                </c:pt>
                <c:pt idx="24">
                  <c:v>4.6586931213297269E-3</c:v>
                </c:pt>
                <c:pt idx="25">
                  <c:v>3.1515998701119661E-3</c:v>
                </c:pt>
                <c:pt idx="26">
                  <c:v>2.1252222464756636E-3</c:v>
                </c:pt>
                <c:pt idx="27">
                  <c:v>1.4300685358540183E-3</c:v>
                </c:pt>
                <c:pt idx="28">
                  <c:v>9.6120209256326248E-4</c:v>
                </c:pt>
                <c:pt idx="29">
                  <c:v>6.4589019540445605E-4</c:v>
                </c:pt>
                <c:pt idx="30">
                  <c:v>4.3423651553644378E-4</c:v>
                </c:pt>
                <c:pt idx="31">
                  <c:v>2.9229042185884393E-4</c:v>
                </c:pt>
                <c:pt idx="32">
                  <c:v>1.9709820309091495E-4</c:v>
                </c:pt>
                <c:pt idx="33">
                  <c:v>1.3321563632304455E-4</c:v>
                </c:pt>
                <c:pt idx="34">
                  <c:v>9.0287011996908402E-5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024-4118-841D-2C0C88ADACB3}"/>
            </c:ext>
          </c:extLst>
        </c:ser>
        <c:ser>
          <c:idx val="7"/>
          <c:order val="7"/>
          <c:tx>
            <c:strRef>
              <c:f>'overzicht DAB'!$J$18</c:f>
              <c:strCache>
                <c:ptCount val="1"/>
                <c:pt idx="0">
                  <c:v>FAP 225 SD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DAB'!$J$19:$J$59</c:f>
              <c:numCache>
                <c:formatCode>0.00</c:formatCode>
                <c:ptCount val="4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  <c:pt idx="21">
                  <c:v>1.8185643996538672E-2</c:v>
                </c:pt>
                <c:pt idx="22">
                  <c:v>1.2091912923103944E-2</c:v>
                </c:pt>
                <c:pt idx="23">
                  <c:v>7.9573539781730134E-3</c:v>
                </c:pt>
                <c:pt idx="24">
                  <c:v>5.1924408079272073E-3</c:v>
                </c:pt>
                <c:pt idx="25">
                  <c:v>3.3656794070411064E-3</c:v>
                </c:pt>
                <c:pt idx="26">
                  <c:v>2.1706113332907186E-3</c:v>
                </c:pt>
                <c:pt idx="27">
                  <c:v>1.3949114729185769E-3</c:v>
                </c:pt>
                <c:pt idx="28">
                  <c:v>8.9443758236204594E-4</c:v>
                </c:pt>
                <c:pt idx="29">
                  <c:v>5.729454180783399E-4</c:v>
                </c:pt>
                <c:pt idx="30">
                  <c:v>3.6702628669161365E-4</c:v>
                </c:pt>
                <c:pt idx="31">
                  <c:v>2.3534553238764675E-4</c:v>
                </c:pt>
                <c:pt idx="32">
                  <c:v>1.5117885192720683E-4</c:v>
                </c:pt>
                <c:pt idx="33">
                  <c:v>9.7354364163241313E-5</c:v>
                </c:pt>
                <c:pt idx="34">
                  <c:v>6.288659677293823E-5</c:v>
                </c:pt>
                <c:pt idx="35">
                  <c:v>4.0767903871861117E-5</c:v>
                </c:pt>
                <c:pt idx="36">
                  <c:v>2.653506579645677E-5</c:v>
                </c:pt>
                <c:pt idx="37">
                  <c:v>1.7346658337913951E-5</c:v>
                </c:pt>
                <c:pt idx="38">
                  <c:v>1.1392784824357132E-5</c:v>
                </c:pt>
                <c:pt idx="39">
                  <c:v>7.5190413279189461E-6</c:v>
                </c:pt>
                <c:pt idx="40">
                  <c:v>4.9876074037923428E-6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024-4118-841D-2C0C88ADACB3}"/>
            </c:ext>
          </c:extLst>
        </c:ser>
        <c:ser>
          <c:idx val="8"/>
          <c:order val="8"/>
          <c:tx>
            <c:strRef>
              <c:f>'overzicht DAB'!$K$18</c:f>
              <c:strCache>
                <c:ptCount val="1"/>
                <c:pt idx="0">
                  <c:v>FAP 270 GD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DAB'!$K$19:$K$59</c:f>
              <c:numCache>
                <c:formatCode>0.00</c:formatCode>
                <c:ptCount val="4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  <c:pt idx="21">
                  <c:v>0.10196621431839108</c:v>
                </c:pt>
                <c:pt idx="22">
                  <c:v>7.4661165287206427E-2</c:v>
                </c:pt>
                <c:pt idx="23">
                  <c:v>5.3708064155143162E-2</c:v>
                </c:pt>
                <c:pt idx="24">
                  <c:v>3.8019016978793278E-2</c:v>
                </c:pt>
                <c:pt idx="25">
                  <c:v>2.6528918004349606E-2</c:v>
                </c:pt>
                <c:pt idx="26">
                  <c:v>1.8278720428525807E-2</c:v>
                </c:pt>
                <c:pt idx="27">
                  <c:v>1.245725306704719E-2</c:v>
                </c:pt>
                <c:pt idx="28">
                  <c:v>8.4114311929599644E-3</c:v>
                </c:pt>
                <c:pt idx="29">
                  <c:v>5.6360762127367903E-3</c:v>
                </c:pt>
                <c:pt idx="30">
                  <c:v>3.7531067481375757E-3</c:v>
                </c:pt>
                <c:pt idx="31">
                  <c:v>2.4872195698180115E-3</c:v>
                </c:pt>
                <c:pt idx="32">
                  <c:v>1.6424791964869208E-3</c:v>
                </c:pt>
                <c:pt idx="33">
                  <c:v>1.0820611171187572E-3</c:v>
                </c:pt>
                <c:pt idx="34">
                  <c:v>7.1190828694750105E-4</c:v>
                </c:pt>
                <c:pt idx="35">
                  <c:v>4.6819073913699028E-4</c:v>
                </c:pt>
                <c:pt idx="36">
                  <c:v>3.0804096849175585E-4</c:v>
                </c:pt>
                <c:pt idx="37">
                  <c:v>2.0290762175337795E-4</c:v>
                </c:pt>
                <c:pt idx="38">
                  <c:v>1.3389667961066898E-4</c:v>
                </c:pt>
                <c:pt idx="39">
                  <c:v>8.8565261045417802E-5</c:v>
                </c:pt>
                <c:pt idx="40">
                  <c:v>5.8747073354896049E-5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2024-4118-841D-2C0C88ADACB3}"/>
            </c:ext>
          </c:extLst>
        </c:ser>
        <c:ser>
          <c:idx val="9"/>
          <c:order val="9"/>
          <c:tx>
            <c:strRef>
              <c:f>'overzicht DAB'!$L$18</c:f>
              <c:strCache>
                <c:ptCount val="1"/>
                <c:pt idx="0">
                  <c:v>FAP 270 SD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'overzicht DAB'!$B$19:$B$59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DAB'!$L$19:$L$59</c:f>
              <c:numCache>
                <c:formatCode>0.00</c:formatCode>
                <c:ptCount val="4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  <c:pt idx="21">
                  <c:v>1.3216793923399433E-2</c:v>
                </c:pt>
                <c:pt idx="22">
                  <c:v>8.6276637798368867E-3</c:v>
                </c:pt>
                <c:pt idx="23">
                  <c:v>5.5801939498686714E-3</c:v>
                </c:pt>
                <c:pt idx="24">
                  <c:v>3.5828705716870086E-3</c:v>
                </c:pt>
                <c:pt idx="25">
                  <c:v>2.2877639395192913E-3</c:v>
                </c:pt>
                <c:pt idx="26">
                  <c:v>1.4551022578190816E-3</c:v>
                </c:pt>
                <c:pt idx="27">
                  <c:v>9.2323459693684792E-4</c:v>
                </c:pt>
                <c:pt idx="28">
                  <c:v>5.8510250109173061E-4</c:v>
                </c:pt>
                <c:pt idx="29">
                  <c:v>3.7081039564027852E-4</c:v>
                </c:pt>
                <c:pt idx="30">
                  <c:v>2.3523831865355593E-4</c:v>
                </c:pt>
                <c:pt idx="31">
                  <c:v>1.4951284455227027E-4</c:v>
                </c:pt>
                <c:pt idx="32">
                  <c:v>9.5276986492534742E-5</c:v>
                </c:pt>
                <c:pt idx="33">
                  <c:v>6.0913436956204581E-5</c:v>
                </c:pt>
                <c:pt idx="34">
                  <c:v>3.9091911947674882E-5</c:v>
                </c:pt>
                <c:pt idx="35">
                  <c:v>2.5194392513184186E-5</c:v>
                </c:pt>
                <c:pt idx="36">
                  <c:v>1.6312640155154623E-5</c:v>
                </c:pt>
                <c:pt idx="37">
                  <c:v>1.0613975504121627E-5</c:v>
                </c:pt>
                <c:pt idx="38">
                  <c:v>6.941751368712198E-6</c:v>
                </c:pt>
                <c:pt idx="39">
                  <c:v>4.5643388604658669E-6</c:v>
                </c:pt>
                <c:pt idx="40">
                  <c:v>3.0176253846325823E-6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2024-4118-841D-2C0C88AD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08448"/>
        <c:axId val="183610368"/>
      </c:scatterChart>
      <c:valAx>
        <c:axId val="183608448"/>
        <c:scaling>
          <c:orientation val="minMax"/>
          <c:max val="0.15000000000000002"/>
          <c:min val="-0.1500000000000000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minus richtwaarde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610368"/>
        <c:crosses val="autoZero"/>
        <c:crossBetween val="midCat"/>
        <c:majorUnit val="0.05"/>
        <c:minorUnit val="0.01"/>
      </c:valAx>
      <c:valAx>
        <c:axId val="1836103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608448"/>
        <c:crossesAt val="-0.3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36753589254583"/>
          <c:y val="0.26256108585428484"/>
          <c:w val="0.19544380243836423"/>
          <c:h val="0.48460352605674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96E-4D84-9F6C-94ED4619C721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96E-4D84-9F6C-94ED4619C721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96E-4D84-9F6C-94ED4619C721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96E-4D84-9F6C-94ED4619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51712"/>
        <c:axId val="183253632"/>
      </c:scatterChart>
      <c:valAx>
        <c:axId val="183251712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253632"/>
        <c:crosses val="autoZero"/>
        <c:crossBetween val="midCat"/>
        <c:majorUnit val="0.01"/>
      </c:valAx>
      <c:valAx>
        <c:axId val="1832536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2517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ZOAB'!$C$27:$C$47</c:f>
              <c:numCache>
                <c:formatCode>0.00</c:formatCode>
                <c:ptCount val="21"/>
                <c:pt idx="0">
                  <c:v>0.97983981449118318</c:v>
                </c:pt>
                <c:pt idx="1">
                  <c:v>0.97074977362206949</c:v>
                </c:pt>
                <c:pt idx="2">
                  <c:v>0.95812232884984216</c:v>
                </c:pt>
                <c:pt idx="3">
                  <c:v>0.94094082277802993</c:v>
                </c:pt>
                <c:pt idx="4">
                  <c:v>0.91809840066166903</c:v>
                </c:pt>
                <c:pt idx="5">
                  <c:v>0.88849772127218285</c:v>
                </c:pt>
                <c:pt idx="6">
                  <c:v>0.85119752114907166</c:v>
                </c:pt>
                <c:pt idx="7">
                  <c:v>0.80559425925946226</c:v>
                </c:pt>
                <c:pt idx="8">
                  <c:v>0.75161055910720309</c:v>
                </c:pt>
                <c:pt idx="9">
                  <c:v>0.68984774146576489</c:v>
                </c:pt>
                <c:pt idx="10">
                  <c:v>0.6216547055581565</c:v>
                </c:pt>
                <c:pt idx="11">
                  <c:v>0.54907584932100473</c:v>
                </c:pt>
                <c:pt idx="12">
                  <c:v>0.47466742250307081</c:v>
                </c:pt>
                <c:pt idx="13">
                  <c:v>0.40120778355530046</c:v>
                </c:pt>
                <c:pt idx="14">
                  <c:v>0.33135948896607337</c:v>
                </c:pt>
                <c:pt idx="15">
                  <c:v>0.26735664835449507</c:v>
                </c:pt>
                <c:pt idx="16">
                  <c:v>0.21078279140960587</c:v>
                </c:pt>
                <c:pt idx="17">
                  <c:v>0.1624761978925135</c:v>
                </c:pt>
                <c:pt idx="18">
                  <c:v>0.1225631483319479</c:v>
                </c:pt>
                <c:pt idx="19">
                  <c:v>9.0588731206051792E-2</c:v>
                </c:pt>
                <c:pt idx="20">
                  <c:v>6.569894030148872E-2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56-43DE-A9B3-CB366B059DA2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ZOAB'!$D$27:$D$47</c:f>
              <c:numCache>
                <c:formatCode>0.00</c:formatCode>
                <c:ptCount val="21"/>
                <c:pt idx="0">
                  <c:v>0.61959435408128827</c:v>
                </c:pt>
                <c:pt idx="1">
                  <c:v>0.54305882094853697</c:v>
                </c:pt>
                <c:pt idx="2">
                  <c:v>0.46474544585153948</c:v>
                </c:pt>
                <c:pt idx="3">
                  <c:v>0.38789001256569988</c:v>
                </c:pt>
                <c:pt idx="4">
                  <c:v>0.31553222437876605</c:v>
                </c:pt>
                <c:pt idx="5">
                  <c:v>0.25012799093955029</c:v>
                </c:pt>
                <c:pt idx="6">
                  <c:v>0.19329618930763148</c:v>
                </c:pt>
                <c:pt idx="7">
                  <c:v>0.14574167372789187</c:v>
                </c:pt>
                <c:pt idx="8">
                  <c:v>0.10734248037836742</c:v>
                </c:pt>
                <c:pt idx="9">
                  <c:v>7.7348813262757304E-2</c:v>
                </c:pt>
                <c:pt idx="10">
                  <c:v>5.4626229676893422E-2</c:v>
                </c:pt>
                <c:pt idx="11">
                  <c:v>3.7884076066697955E-2</c:v>
                </c:pt>
                <c:pt idx="12">
                  <c:v>2.5852474823321297E-2</c:v>
                </c:pt>
                <c:pt idx="13">
                  <c:v>1.7395289500822728E-2</c:v>
                </c:pt>
                <c:pt idx="14">
                  <c:v>1.1564542482177491E-2</c:v>
                </c:pt>
                <c:pt idx="15">
                  <c:v>7.6110783314627803E-3</c:v>
                </c:pt>
                <c:pt idx="16">
                  <c:v>4.9681557645601697E-3</c:v>
                </c:pt>
                <c:pt idx="17">
                  <c:v>3.2220536160386289E-3</c:v>
                </c:pt>
                <c:pt idx="18">
                  <c:v>2.0794907149769611E-3</c:v>
                </c:pt>
                <c:pt idx="19">
                  <c:v>1.3375306994626998E-3</c:v>
                </c:pt>
                <c:pt idx="20">
                  <c:v>8.5851141610380935E-4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56-43DE-A9B3-CB366B059DA2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ZOAB'!$E$27:$E$47</c:f>
              <c:numCache>
                <c:formatCode>0.00</c:formatCode>
                <c:ptCount val="21"/>
                <c:pt idx="0">
                  <c:v>0.97500555054984861</c:v>
                </c:pt>
                <c:pt idx="1">
                  <c:v>0.9634849667930202</c:v>
                </c:pt>
                <c:pt idx="2">
                  <c:v>0.94747853923217484</c:v>
                </c:pt>
                <c:pt idx="3">
                  <c:v>0.92576911241368764</c:v>
                </c:pt>
                <c:pt idx="4">
                  <c:v>0.89710462587884154</c:v>
                </c:pt>
                <c:pt idx="5">
                  <c:v>0.8603583653577167</c:v>
                </c:pt>
                <c:pt idx="6">
                  <c:v>0.81473987762313482</c:v>
                </c:pt>
                <c:pt idx="7">
                  <c:v>0.76002565263841748</c:v>
                </c:pt>
                <c:pt idx="8">
                  <c:v>0.69675751985466328</c:v>
                </c:pt>
                <c:pt idx="9">
                  <c:v>0.62634628951560645</c:v>
                </c:pt>
                <c:pt idx="10">
                  <c:v>0.55102821962342796</c:v>
                </c:pt>
                <c:pt idx="11">
                  <c:v>0.47365529163113129</c:v>
                </c:pt>
                <c:pt idx="12">
                  <c:v>0.39734855454333207</c:v>
                </c:pt>
                <c:pt idx="13">
                  <c:v>0.32508863741520649</c:v>
                </c:pt>
                <c:pt idx="14">
                  <c:v>0.25933926650577432</c:v>
                </c:pt>
                <c:pt idx="15">
                  <c:v>0.20178812341757341</c:v>
                </c:pt>
                <c:pt idx="16">
                  <c:v>0.15325004668627959</c:v>
                </c:pt>
                <c:pt idx="17">
                  <c:v>0.11372812321235749</c:v>
                </c:pt>
                <c:pt idx="18">
                  <c:v>8.2588558127623488E-2</c:v>
                </c:pt>
                <c:pt idx="19">
                  <c:v>5.8787508188684778E-2</c:v>
                </c:pt>
                <c:pt idx="20">
                  <c:v>4.1092791826608736E-2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856-43DE-A9B3-CB366B059DA2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ZOAB'!$F$27:$F$47</c:f>
              <c:numCache>
                <c:formatCode>0.00</c:formatCode>
                <c:ptCount val="21"/>
                <c:pt idx="0">
                  <c:v>0.56478825382028897</c:v>
                </c:pt>
                <c:pt idx="1">
                  <c:v>0.48372981916895819</c:v>
                </c:pt>
                <c:pt idx="2">
                  <c:v>0.40339648068142148</c:v>
                </c:pt>
                <c:pt idx="3">
                  <c:v>0.32726610219598395</c:v>
                </c:pt>
                <c:pt idx="4">
                  <c:v>0.25822478490999495</c:v>
                </c:pt>
                <c:pt idx="5">
                  <c:v>0.19822794323434617</c:v>
                </c:pt>
                <c:pt idx="6">
                  <c:v>0.1481755614638352</c:v>
                </c:pt>
                <c:pt idx="7">
                  <c:v>0.10799626479959371</c:v>
                </c:pt>
                <c:pt idx="8">
                  <c:v>7.6877601947883997E-2</c:v>
                </c:pt>
                <c:pt idx="9">
                  <c:v>5.3556260238837708E-2</c:v>
                </c:pt>
                <c:pt idx="10">
                  <c:v>3.6591638902258888E-2</c:v>
                </c:pt>
                <c:pt idx="11">
                  <c:v>2.4575404223448775E-2</c:v>
                </c:pt>
                <c:pt idx="12">
                  <c:v>1.6261628767043675E-2</c:v>
                </c:pt>
                <c:pt idx="13">
                  <c:v>1.0625603163066268E-2</c:v>
                </c:pt>
                <c:pt idx="14">
                  <c:v>6.8709036164309786E-3</c:v>
                </c:pt>
                <c:pt idx="15">
                  <c:v>4.4059198156925728E-3</c:v>
                </c:pt>
                <c:pt idx="16">
                  <c:v>2.8070497861193253E-3</c:v>
                </c:pt>
                <c:pt idx="17">
                  <c:v>1.7799713885322357E-3</c:v>
                </c:pt>
                <c:pt idx="18">
                  <c:v>1.1251524931857354E-3</c:v>
                </c:pt>
                <c:pt idx="19">
                  <c:v>7.1000071110318276E-4</c:v>
                </c:pt>
                <c:pt idx="20">
                  <c:v>4.4781468757655553E-4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856-43DE-A9B3-CB366B05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02400"/>
        <c:axId val="183198080"/>
      </c:scatterChart>
      <c:valAx>
        <c:axId val="18330240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198080"/>
        <c:crosses val="autoZero"/>
        <c:crossBetween val="midCat"/>
        <c:majorUnit val="0.02"/>
      </c:valAx>
      <c:valAx>
        <c:axId val="1831980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302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ZOAB'!$C$27:$C$47</c:f>
              <c:numCache>
                <c:formatCode>0.00</c:formatCode>
                <c:ptCount val="21"/>
                <c:pt idx="0">
                  <c:v>0.97983981449118318</c:v>
                </c:pt>
                <c:pt idx="1">
                  <c:v>0.97074977362206949</c:v>
                </c:pt>
                <c:pt idx="2">
                  <c:v>0.95812232884984216</c:v>
                </c:pt>
                <c:pt idx="3">
                  <c:v>0.94094082277802993</c:v>
                </c:pt>
                <c:pt idx="4">
                  <c:v>0.91809840066166903</c:v>
                </c:pt>
                <c:pt idx="5">
                  <c:v>0.88849772127218285</c:v>
                </c:pt>
                <c:pt idx="6">
                  <c:v>0.85119752114907166</c:v>
                </c:pt>
                <c:pt idx="7">
                  <c:v>0.80559425925946226</c:v>
                </c:pt>
                <c:pt idx="8">
                  <c:v>0.75161055910720309</c:v>
                </c:pt>
                <c:pt idx="9">
                  <c:v>0.68984774146576489</c:v>
                </c:pt>
                <c:pt idx="10">
                  <c:v>0.6216547055581565</c:v>
                </c:pt>
                <c:pt idx="11">
                  <c:v>0.54907584932100473</c:v>
                </c:pt>
                <c:pt idx="12">
                  <c:v>0.47466742250307081</c:v>
                </c:pt>
                <c:pt idx="13">
                  <c:v>0.40120778355530046</c:v>
                </c:pt>
                <c:pt idx="14">
                  <c:v>0.33135948896607337</c:v>
                </c:pt>
                <c:pt idx="15">
                  <c:v>0.26735664835449507</c:v>
                </c:pt>
                <c:pt idx="16">
                  <c:v>0.21078279140960587</c:v>
                </c:pt>
                <c:pt idx="17">
                  <c:v>0.1624761978925135</c:v>
                </c:pt>
                <c:pt idx="18">
                  <c:v>0.1225631483319479</c:v>
                </c:pt>
                <c:pt idx="19">
                  <c:v>9.0588731206051792E-2</c:v>
                </c:pt>
                <c:pt idx="20">
                  <c:v>6.569894030148872E-2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7FA-4A11-978C-3DFCC25D3C56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ZOAB'!$D$27:$D$47</c:f>
              <c:numCache>
                <c:formatCode>0.00</c:formatCode>
                <c:ptCount val="21"/>
                <c:pt idx="0">
                  <c:v>0.61959435408128827</c:v>
                </c:pt>
                <c:pt idx="1">
                  <c:v>0.54305882094853697</c:v>
                </c:pt>
                <c:pt idx="2">
                  <c:v>0.46474544585153948</c:v>
                </c:pt>
                <c:pt idx="3">
                  <c:v>0.38789001256569988</c:v>
                </c:pt>
                <c:pt idx="4">
                  <c:v>0.31553222437876605</c:v>
                </c:pt>
                <c:pt idx="5">
                  <c:v>0.25012799093955029</c:v>
                </c:pt>
                <c:pt idx="6">
                  <c:v>0.19329618930763148</c:v>
                </c:pt>
                <c:pt idx="7">
                  <c:v>0.14574167372789187</c:v>
                </c:pt>
                <c:pt idx="8">
                  <c:v>0.10734248037836742</c:v>
                </c:pt>
                <c:pt idx="9">
                  <c:v>7.7348813262757304E-2</c:v>
                </c:pt>
                <c:pt idx="10">
                  <c:v>5.4626229676893422E-2</c:v>
                </c:pt>
                <c:pt idx="11">
                  <c:v>3.7884076066697955E-2</c:v>
                </c:pt>
                <c:pt idx="12">
                  <c:v>2.5852474823321297E-2</c:v>
                </c:pt>
                <c:pt idx="13">
                  <c:v>1.7395289500822728E-2</c:v>
                </c:pt>
                <c:pt idx="14">
                  <c:v>1.1564542482177491E-2</c:v>
                </c:pt>
                <c:pt idx="15">
                  <c:v>7.6110783314627803E-3</c:v>
                </c:pt>
                <c:pt idx="16">
                  <c:v>4.9681557645601697E-3</c:v>
                </c:pt>
                <c:pt idx="17">
                  <c:v>3.2220536160386289E-3</c:v>
                </c:pt>
                <c:pt idx="18">
                  <c:v>2.0794907149769611E-3</c:v>
                </c:pt>
                <c:pt idx="19">
                  <c:v>1.3375306994626998E-3</c:v>
                </c:pt>
                <c:pt idx="20">
                  <c:v>8.5851141610380935E-4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7FA-4A11-978C-3DFCC25D3C56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ZOAB'!$E$27:$E$47</c:f>
              <c:numCache>
                <c:formatCode>0.00</c:formatCode>
                <c:ptCount val="21"/>
                <c:pt idx="0">
                  <c:v>0.97500555054984861</c:v>
                </c:pt>
                <c:pt idx="1">
                  <c:v>0.9634849667930202</c:v>
                </c:pt>
                <c:pt idx="2">
                  <c:v>0.94747853923217484</c:v>
                </c:pt>
                <c:pt idx="3">
                  <c:v>0.92576911241368764</c:v>
                </c:pt>
                <c:pt idx="4">
                  <c:v>0.89710462587884154</c:v>
                </c:pt>
                <c:pt idx="5">
                  <c:v>0.8603583653577167</c:v>
                </c:pt>
                <c:pt idx="6">
                  <c:v>0.81473987762313482</c:v>
                </c:pt>
                <c:pt idx="7">
                  <c:v>0.76002565263841748</c:v>
                </c:pt>
                <c:pt idx="8">
                  <c:v>0.69675751985466328</c:v>
                </c:pt>
                <c:pt idx="9">
                  <c:v>0.62634628951560645</c:v>
                </c:pt>
                <c:pt idx="10">
                  <c:v>0.55102821962342796</c:v>
                </c:pt>
                <c:pt idx="11">
                  <c:v>0.47365529163113129</c:v>
                </c:pt>
                <c:pt idx="12">
                  <c:v>0.39734855454333207</c:v>
                </c:pt>
                <c:pt idx="13">
                  <c:v>0.32508863741520649</c:v>
                </c:pt>
                <c:pt idx="14">
                  <c:v>0.25933926650577432</c:v>
                </c:pt>
                <c:pt idx="15">
                  <c:v>0.20178812341757341</c:v>
                </c:pt>
                <c:pt idx="16">
                  <c:v>0.15325004668627959</c:v>
                </c:pt>
                <c:pt idx="17">
                  <c:v>0.11372812321235749</c:v>
                </c:pt>
                <c:pt idx="18">
                  <c:v>8.2588558127623488E-2</c:v>
                </c:pt>
                <c:pt idx="19">
                  <c:v>5.8787508188684778E-2</c:v>
                </c:pt>
                <c:pt idx="20">
                  <c:v>4.1092791826608736E-2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7FA-4A11-978C-3DFCC25D3C56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ZOAB'!$F$27:$F$47</c:f>
              <c:numCache>
                <c:formatCode>0.00</c:formatCode>
                <c:ptCount val="21"/>
                <c:pt idx="0">
                  <c:v>0.56478825382028897</c:v>
                </c:pt>
                <c:pt idx="1">
                  <c:v>0.48372981916895819</c:v>
                </c:pt>
                <c:pt idx="2">
                  <c:v>0.40339648068142148</c:v>
                </c:pt>
                <c:pt idx="3">
                  <c:v>0.32726610219598395</c:v>
                </c:pt>
                <c:pt idx="4">
                  <c:v>0.25822478490999495</c:v>
                </c:pt>
                <c:pt idx="5">
                  <c:v>0.19822794323434617</c:v>
                </c:pt>
                <c:pt idx="6">
                  <c:v>0.1481755614638352</c:v>
                </c:pt>
                <c:pt idx="7">
                  <c:v>0.10799626479959371</c:v>
                </c:pt>
                <c:pt idx="8">
                  <c:v>7.6877601947883997E-2</c:v>
                </c:pt>
                <c:pt idx="9">
                  <c:v>5.3556260238837708E-2</c:v>
                </c:pt>
                <c:pt idx="10">
                  <c:v>3.6591638902258888E-2</c:v>
                </c:pt>
                <c:pt idx="11">
                  <c:v>2.4575404223448775E-2</c:v>
                </c:pt>
                <c:pt idx="12">
                  <c:v>1.6261628767043675E-2</c:v>
                </c:pt>
                <c:pt idx="13">
                  <c:v>1.0625603163066268E-2</c:v>
                </c:pt>
                <c:pt idx="14">
                  <c:v>6.8709036164309786E-3</c:v>
                </c:pt>
                <c:pt idx="15">
                  <c:v>4.4059198156925728E-3</c:v>
                </c:pt>
                <c:pt idx="16">
                  <c:v>2.8070497861193253E-3</c:v>
                </c:pt>
                <c:pt idx="17">
                  <c:v>1.7799713885322357E-3</c:v>
                </c:pt>
                <c:pt idx="18">
                  <c:v>1.1251524931857354E-3</c:v>
                </c:pt>
                <c:pt idx="19">
                  <c:v>7.1000071110318276E-4</c:v>
                </c:pt>
                <c:pt idx="20">
                  <c:v>4.4781468757655553E-4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7FA-4A11-978C-3DFCC25D3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27136"/>
        <c:axId val="183229056"/>
      </c:scatterChart>
      <c:valAx>
        <c:axId val="18322713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229056"/>
        <c:crosses val="autoZero"/>
        <c:crossBetween val="midCat"/>
        <c:majorUnit val="0.02"/>
      </c:valAx>
      <c:valAx>
        <c:axId val="1832290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22713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ZOAB'!$C$27:$C$47</c:f>
              <c:numCache>
                <c:formatCode>0.00</c:formatCode>
                <c:ptCount val="21"/>
                <c:pt idx="0">
                  <c:v>0.97983981449118318</c:v>
                </c:pt>
                <c:pt idx="1">
                  <c:v>0.97074977362206949</c:v>
                </c:pt>
                <c:pt idx="2">
                  <c:v>0.95812232884984216</c:v>
                </c:pt>
                <c:pt idx="3">
                  <c:v>0.94094082277802993</c:v>
                </c:pt>
                <c:pt idx="4">
                  <c:v>0.91809840066166903</c:v>
                </c:pt>
                <c:pt idx="5">
                  <c:v>0.88849772127218285</c:v>
                </c:pt>
                <c:pt idx="6">
                  <c:v>0.85119752114907166</c:v>
                </c:pt>
                <c:pt idx="7">
                  <c:v>0.80559425925946226</c:v>
                </c:pt>
                <c:pt idx="8">
                  <c:v>0.75161055910720309</c:v>
                </c:pt>
                <c:pt idx="9">
                  <c:v>0.68984774146576489</c:v>
                </c:pt>
                <c:pt idx="10">
                  <c:v>0.6216547055581565</c:v>
                </c:pt>
                <c:pt idx="11">
                  <c:v>0.54907584932100473</c:v>
                </c:pt>
                <c:pt idx="12">
                  <c:v>0.47466742250307081</c:v>
                </c:pt>
                <c:pt idx="13">
                  <c:v>0.40120778355530046</c:v>
                </c:pt>
                <c:pt idx="14">
                  <c:v>0.33135948896607337</c:v>
                </c:pt>
                <c:pt idx="15">
                  <c:v>0.26735664835449507</c:v>
                </c:pt>
                <c:pt idx="16">
                  <c:v>0.21078279140960587</c:v>
                </c:pt>
                <c:pt idx="17">
                  <c:v>0.1624761978925135</c:v>
                </c:pt>
                <c:pt idx="18">
                  <c:v>0.1225631483319479</c:v>
                </c:pt>
                <c:pt idx="19">
                  <c:v>9.0588731206051792E-2</c:v>
                </c:pt>
                <c:pt idx="20">
                  <c:v>6.569894030148872E-2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D76-431C-BCE4-F1D793B66CE0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ZOAB'!$D$27:$D$47</c:f>
              <c:numCache>
                <c:formatCode>0.00</c:formatCode>
                <c:ptCount val="21"/>
                <c:pt idx="0">
                  <c:v>0.61959435408128827</c:v>
                </c:pt>
                <c:pt idx="1">
                  <c:v>0.54305882094853697</c:v>
                </c:pt>
                <c:pt idx="2">
                  <c:v>0.46474544585153948</c:v>
                </c:pt>
                <c:pt idx="3">
                  <c:v>0.38789001256569988</c:v>
                </c:pt>
                <c:pt idx="4">
                  <c:v>0.31553222437876605</c:v>
                </c:pt>
                <c:pt idx="5">
                  <c:v>0.25012799093955029</c:v>
                </c:pt>
                <c:pt idx="6">
                  <c:v>0.19329618930763148</c:v>
                </c:pt>
                <c:pt idx="7">
                  <c:v>0.14574167372789187</c:v>
                </c:pt>
                <c:pt idx="8">
                  <c:v>0.10734248037836742</c:v>
                </c:pt>
                <c:pt idx="9">
                  <c:v>7.7348813262757304E-2</c:v>
                </c:pt>
                <c:pt idx="10">
                  <c:v>5.4626229676893422E-2</c:v>
                </c:pt>
                <c:pt idx="11">
                  <c:v>3.7884076066697955E-2</c:v>
                </c:pt>
                <c:pt idx="12">
                  <c:v>2.5852474823321297E-2</c:v>
                </c:pt>
                <c:pt idx="13">
                  <c:v>1.7395289500822728E-2</c:v>
                </c:pt>
                <c:pt idx="14">
                  <c:v>1.1564542482177491E-2</c:v>
                </c:pt>
                <c:pt idx="15">
                  <c:v>7.6110783314627803E-3</c:v>
                </c:pt>
                <c:pt idx="16">
                  <c:v>4.9681557645601697E-3</c:v>
                </c:pt>
                <c:pt idx="17">
                  <c:v>3.2220536160386289E-3</c:v>
                </c:pt>
                <c:pt idx="18">
                  <c:v>2.0794907149769611E-3</c:v>
                </c:pt>
                <c:pt idx="19">
                  <c:v>1.3375306994626998E-3</c:v>
                </c:pt>
                <c:pt idx="20">
                  <c:v>8.5851141610380935E-4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D76-431C-BCE4-F1D793B66CE0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ZOAB'!$E$27:$E$47</c:f>
              <c:numCache>
                <c:formatCode>0.00</c:formatCode>
                <c:ptCount val="21"/>
                <c:pt idx="0">
                  <c:v>0.97500555054984861</c:v>
                </c:pt>
                <c:pt idx="1">
                  <c:v>0.9634849667930202</c:v>
                </c:pt>
                <c:pt idx="2">
                  <c:v>0.94747853923217484</c:v>
                </c:pt>
                <c:pt idx="3">
                  <c:v>0.92576911241368764</c:v>
                </c:pt>
                <c:pt idx="4">
                  <c:v>0.89710462587884154</c:v>
                </c:pt>
                <c:pt idx="5">
                  <c:v>0.8603583653577167</c:v>
                </c:pt>
                <c:pt idx="6">
                  <c:v>0.81473987762313482</c:v>
                </c:pt>
                <c:pt idx="7">
                  <c:v>0.76002565263841748</c:v>
                </c:pt>
                <c:pt idx="8">
                  <c:v>0.69675751985466328</c:v>
                </c:pt>
                <c:pt idx="9">
                  <c:v>0.62634628951560645</c:v>
                </c:pt>
                <c:pt idx="10">
                  <c:v>0.55102821962342796</c:v>
                </c:pt>
                <c:pt idx="11">
                  <c:v>0.47365529163113129</c:v>
                </c:pt>
                <c:pt idx="12">
                  <c:v>0.39734855454333207</c:v>
                </c:pt>
                <c:pt idx="13">
                  <c:v>0.32508863741520649</c:v>
                </c:pt>
                <c:pt idx="14">
                  <c:v>0.25933926650577432</c:v>
                </c:pt>
                <c:pt idx="15">
                  <c:v>0.20178812341757341</c:v>
                </c:pt>
                <c:pt idx="16">
                  <c:v>0.15325004668627959</c:v>
                </c:pt>
                <c:pt idx="17">
                  <c:v>0.11372812321235749</c:v>
                </c:pt>
                <c:pt idx="18">
                  <c:v>8.2588558127623488E-2</c:v>
                </c:pt>
                <c:pt idx="19">
                  <c:v>5.8787508188684778E-2</c:v>
                </c:pt>
                <c:pt idx="20">
                  <c:v>4.1092791826608736E-2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D76-431C-BCE4-F1D793B66CE0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ZOAB'!$F$27:$F$47</c:f>
              <c:numCache>
                <c:formatCode>0.00</c:formatCode>
                <c:ptCount val="21"/>
                <c:pt idx="0">
                  <c:v>0.56478825382028897</c:v>
                </c:pt>
                <c:pt idx="1">
                  <c:v>0.48372981916895819</c:v>
                </c:pt>
                <c:pt idx="2">
                  <c:v>0.40339648068142148</c:v>
                </c:pt>
                <c:pt idx="3">
                  <c:v>0.32726610219598395</c:v>
                </c:pt>
                <c:pt idx="4">
                  <c:v>0.25822478490999495</c:v>
                </c:pt>
                <c:pt idx="5">
                  <c:v>0.19822794323434617</c:v>
                </c:pt>
                <c:pt idx="6">
                  <c:v>0.1481755614638352</c:v>
                </c:pt>
                <c:pt idx="7">
                  <c:v>0.10799626479959371</c:v>
                </c:pt>
                <c:pt idx="8">
                  <c:v>7.6877601947883997E-2</c:v>
                </c:pt>
                <c:pt idx="9">
                  <c:v>5.3556260238837708E-2</c:v>
                </c:pt>
                <c:pt idx="10">
                  <c:v>3.6591638902258888E-2</c:v>
                </c:pt>
                <c:pt idx="11">
                  <c:v>2.4575404223448775E-2</c:v>
                </c:pt>
                <c:pt idx="12">
                  <c:v>1.6261628767043675E-2</c:v>
                </c:pt>
                <c:pt idx="13">
                  <c:v>1.0625603163066268E-2</c:v>
                </c:pt>
                <c:pt idx="14">
                  <c:v>6.8709036164309786E-3</c:v>
                </c:pt>
                <c:pt idx="15">
                  <c:v>4.4059198156925728E-3</c:v>
                </c:pt>
                <c:pt idx="16">
                  <c:v>2.8070497861193253E-3</c:v>
                </c:pt>
                <c:pt idx="17">
                  <c:v>1.7799713885322357E-3</c:v>
                </c:pt>
                <c:pt idx="18">
                  <c:v>1.1251524931857354E-3</c:v>
                </c:pt>
                <c:pt idx="19">
                  <c:v>7.1000071110318276E-4</c:v>
                </c:pt>
                <c:pt idx="20">
                  <c:v>4.4781468757655553E-4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D76-431C-BCE4-F1D793B66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43040"/>
        <c:axId val="192345216"/>
      </c:scatterChart>
      <c:valAx>
        <c:axId val="19234304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345216"/>
        <c:crosses val="autoZero"/>
        <c:crossBetween val="midCat"/>
        <c:majorUnit val="0.02"/>
      </c:valAx>
      <c:valAx>
        <c:axId val="1923452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343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ZOAB'!$C$27:$C$47</c:f>
              <c:numCache>
                <c:formatCode>0.00</c:formatCode>
                <c:ptCount val="21"/>
                <c:pt idx="0">
                  <c:v>0.97983981449118318</c:v>
                </c:pt>
                <c:pt idx="1">
                  <c:v>0.97074977362206949</c:v>
                </c:pt>
                <c:pt idx="2">
                  <c:v>0.95812232884984216</c:v>
                </c:pt>
                <c:pt idx="3">
                  <c:v>0.94094082277802993</c:v>
                </c:pt>
                <c:pt idx="4">
                  <c:v>0.91809840066166903</c:v>
                </c:pt>
                <c:pt idx="5">
                  <c:v>0.88849772127218285</c:v>
                </c:pt>
                <c:pt idx="6">
                  <c:v>0.85119752114907166</c:v>
                </c:pt>
                <c:pt idx="7">
                  <c:v>0.80559425925946226</c:v>
                </c:pt>
                <c:pt idx="8">
                  <c:v>0.75161055910720309</c:v>
                </c:pt>
                <c:pt idx="9">
                  <c:v>0.68984774146576489</c:v>
                </c:pt>
                <c:pt idx="10">
                  <c:v>0.6216547055581565</c:v>
                </c:pt>
                <c:pt idx="11">
                  <c:v>0.54907584932100473</c:v>
                </c:pt>
                <c:pt idx="12">
                  <c:v>0.47466742250307081</c:v>
                </c:pt>
                <c:pt idx="13">
                  <c:v>0.40120778355530046</c:v>
                </c:pt>
                <c:pt idx="14">
                  <c:v>0.33135948896607337</c:v>
                </c:pt>
                <c:pt idx="15">
                  <c:v>0.26735664835449507</c:v>
                </c:pt>
                <c:pt idx="16">
                  <c:v>0.21078279140960587</c:v>
                </c:pt>
                <c:pt idx="17">
                  <c:v>0.1624761978925135</c:v>
                </c:pt>
                <c:pt idx="18">
                  <c:v>0.1225631483319479</c:v>
                </c:pt>
                <c:pt idx="19">
                  <c:v>9.0588731206051792E-2</c:v>
                </c:pt>
                <c:pt idx="20">
                  <c:v>6.569894030148872E-2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4B6-4506-A6DD-8DE123366A6C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ZOAB'!$D$27:$D$47</c:f>
              <c:numCache>
                <c:formatCode>0.00</c:formatCode>
                <c:ptCount val="21"/>
                <c:pt idx="0">
                  <c:v>0.61959435408128827</c:v>
                </c:pt>
                <c:pt idx="1">
                  <c:v>0.54305882094853697</c:v>
                </c:pt>
                <c:pt idx="2">
                  <c:v>0.46474544585153948</c:v>
                </c:pt>
                <c:pt idx="3">
                  <c:v>0.38789001256569988</c:v>
                </c:pt>
                <c:pt idx="4">
                  <c:v>0.31553222437876605</c:v>
                </c:pt>
                <c:pt idx="5">
                  <c:v>0.25012799093955029</c:v>
                </c:pt>
                <c:pt idx="6">
                  <c:v>0.19329618930763148</c:v>
                </c:pt>
                <c:pt idx="7">
                  <c:v>0.14574167372789187</c:v>
                </c:pt>
                <c:pt idx="8">
                  <c:v>0.10734248037836742</c:v>
                </c:pt>
                <c:pt idx="9">
                  <c:v>7.7348813262757304E-2</c:v>
                </c:pt>
                <c:pt idx="10">
                  <c:v>5.4626229676893422E-2</c:v>
                </c:pt>
                <c:pt idx="11">
                  <c:v>3.7884076066697955E-2</c:v>
                </c:pt>
                <c:pt idx="12">
                  <c:v>2.5852474823321297E-2</c:v>
                </c:pt>
                <c:pt idx="13">
                  <c:v>1.7395289500822728E-2</c:v>
                </c:pt>
                <c:pt idx="14">
                  <c:v>1.1564542482177491E-2</c:v>
                </c:pt>
                <c:pt idx="15">
                  <c:v>7.6110783314627803E-3</c:v>
                </c:pt>
                <c:pt idx="16">
                  <c:v>4.9681557645601697E-3</c:v>
                </c:pt>
                <c:pt idx="17">
                  <c:v>3.2220536160386289E-3</c:v>
                </c:pt>
                <c:pt idx="18">
                  <c:v>2.0794907149769611E-3</c:v>
                </c:pt>
                <c:pt idx="19">
                  <c:v>1.3375306994626998E-3</c:v>
                </c:pt>
                <c:pt idx="20">
                  <c:v>8.5851141610380935E-4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4B6-4506-A6DD-8DE123366A6C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ZOAB'!$E$27:$E$47</c:f>
              <c:numCache>
                <c:formatCode>0.00</c:formatCode>
                <c:ptCount val="21"/>
                <c:pt idx="0">
                  <c:v>0.97500555054984861</c:v>
                </c:pt>
                <c:pt idx="1">
                  <c:v>0.9634849667930202</c:v>
                </c:pt>
                <c:pt idx="2">
                  <c:v>0.94747853923217484</c:v>
                </c:pt>
                <c:pt idx="3">
                  <c:v>0.92576911241368764</c:v>
                </c:pt>
                <c:pt idx="4">
                  <c:v>0.89710462587884154</c:v>
                </c:pt>
                <c:pt idx="5">
                  <c:v>0.8603583653577167</c:v>
                </c:pt>
                <c:pt idx="6">
                  <c:v>0.81473987762313482</c:v>
                </c:pt>
                <c:pt idx="7">
                  <c:v>0.76002565263841748</c:v>
                </c:pt>
                <c:pt idx="8">
                  <c:v>0.69675751985466328</c:v>
                </c:pt>
                <c:pt idx="9">
                  <c:v>0.62634628951560645</c:v>
                </c:pt>
                <c:pt idx="10">
                  <c:v>0.55102821962342796</c:v>
                </c:pt>
                <c:pt idx="11">
                  <c:v>0.47365529163113129</c:v>
                </c:pt>
                <c:pt idx="12">
                  <c:v>0.39734855454333207</c:v>
                </c:pt>
                <c:pt idx="13">
                  <c:v>0.32508863741520649</c:v>
                </c:pt>
                <c:pt idx="14">
                  <c:v>0.25933926650577432</c:v>
                </c:pt>
                <c:pt idx="15">
                  <c:v>0.20178812341757341</c:v>
                </c:pt>
                <c:pt idx="16">
                  <c:v>0.15325004668627959</c:v>
                </c:pt>
                <c:pt idx="17">
                  <c:v>0.11372812321235749</c:v>
                </c:pt>
                <c:pt idx="18">
                  <c:v>8.2588558127623488E-2</c:v>
                </c:pt>
                <c:pt idx="19">
                  <c:v>5.8787508188684778E-2</c:v>
                </c:pt>
                <c:pt idx="20">
                  <c:v>4.1092791826608736E-2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4B6-4506-A6DD-8DE123366A6C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ZOAB'!$F$27:$F$47</c:f>
              <c:numCache>
                <c:formatCode>0.00</c:formatCode>
                <c:ptCount val="21"/>
                <c:pt idx="0">
                  <c:v>0.56478825382028897</c:v>
                </c:pt>
                <c:pt idx="1">
                  <c:v>0.48372981916895819</c:v>
                </c:pt>
                <c:pt idx="2">
                  <c:v>0.40339648068142148</c:v>
                </c:pt>
                <c:pt idx="3">
                  <c:v>0.32726610219598395</c:v>
                </c:pt>
                <c:pt idx="4">
                  <c:v>0.25822478490999495</c:v>
                </c:pt>
                <c:pt idx="5">
                  <c:v>0.19822794323434617</c:v>
                </c:pt>
                <c:pt idx="6">
                  <c:v>0.1481755614638352</c:v>
                </c:pt>
                <c:pt idx="7">
                  <c:v>0.10799626479959371</c:v>
                </c:pt>
                <c:pt idx="8">
                  <c:v>7.6877601947883997E-2</c:v>
                </c:pt>
                <c:pt idx="9">
                  <c:v>5.3556260238837708E-2</c:v>
                </c:pt>
                <c:pt idx="10">
                  <c:v>3.6591638902258888E-2</c:v>
                </c:pt>
                <c:pt idx="11">
                  <c:v>2.4575404223448775E-2</c:v>
                </c:pt>
                <c:pt idx="12">
                  <c:v>1.6261628767043675E-2</c:v>
                </c:pt>
                <c:pt idx="13">
                  <c:v>1.0625603163066268E-2</c:v>
                </c:pt>
                <c:pt idx="14">
                  <c:v>6.8709036164309786E-3</c:v>
                </c:pt>
                <c:pt idx="15">
                  <c:v>4.4059198156925728E-3</c:v>
                </c:pt>
                <c:pt idx="16">
                  <c:v>2.8070497861193253E-3</c:v>
                </c:pt>
                <c:pt idx="17">
                  <c:v>1.7799713885322357E-3</c:v>
                </c:pt>
                <c:pt idx="18">
                  <c:v>1.1251524931857354E-3</c:v>
                </c:pt>
                <c:pt idx="19">
                  <c:v>7.1000071110318276E-4</c:v>
                </c:pt>
                <c:pt idx="20">
                  <c:v>4.4781468757655553E-4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4B6-4506-A6DD-8DE123366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07040"/>
        <c:axId val="192408960"/>
      </c:scatterChart>
      <c:valAx>
        <c:axId val="19240704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408960"/>
        <c:crosses val="autoZero"/>
        <c:crossBetween val="midCat"/>
        <c:majorUnit val="0.02"/>
      </c:valAx>
      <c:valAx>
        <c:axId val="1924089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4070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4D-4B62-B067-BD6CB0A56D14}"/>
            </c:ext>
          </c:extLst>
        </c:ser>
        <c:ser>
          <c:idx val="1"/>
          <c:order val="1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B4D-4B62-B067-BD6CB0A56D14}"/>
            </c:ext>
          </c:extLst>
        </c:ser>
        <c:ser>
          <c:idx val="2"/>
          <c:order val="2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B4D-4B62-B067-BD6CB0A56D14}"/>
            </c:ext>
          </c:extLst>
        </c:ser>
        <c:ser>
          <c:idx val="3"/>
          <c:order val="3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B4D-4B62-B067-BD6CB0A56D14}"/>
            </c:ext>
          </c:extLst>
        </c:ser>
        <c:ser>
          <c:idx val="4"/>
          <c:order val="4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B4D-4B62-B067-BD6CB0A56D14}"/>
            </c:ext>
          </c:extLst>
        </c:ser>
        <c:ser>
          <c:idx val="5"/>
          <c:order val="5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B4D-4B62-B067-BD6CB0A56D14}"/>
            </c:ext>
          </c:extLst>
        </c:ser>
        <c:ser>
          <c:idx val="6"/>
          <c:order val="6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B4D-4B62-B067-BD6CB0A56D14}"/>
            </c:ext>
          </c:extLst>
        </c:ser>
        <c:ser>
          <c:idx val="7"/>
          <c:order val="7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B4D-4B62-B067-BD6CB0A56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11744"/>
        <c:axId val="197726208"/>
      </c:scatterChart>
      <c:valAx>
        <c:axId val="19771174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726208"/>
        <c:crosses val="autoZero"/>
        <c:crossBetween val="midCat"/>
        <c:majorUnit val="0.02"/>
      </c:valAx>
      <c:valAx>
        <c:axId val="1977262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71174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412-4F81-BEE3-E67F9AE3613B}"/>
            </c:ext>
          </c:extLst>
        </c:ser>
        <c:ser>
          <c:idx val="1"/>
          <c:order val="1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412-4F81-BEE3-E67F9AE3613B}"/>
            </c:ext>
          </c:extLst>
        </c:ser>
        <c:ser>
          <c:idx val="2"/>
          <c:order val="2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412-4F81-BEE3-E67F9AE3613B}"/>
            </c:ext>
          </c:extLst>
        </c:ser>
        <c:ser>
          <c:idx val="3"/>
          <c:order val="3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412-4F81-BEE3-E67F9AE3613B}"/>
            </c:ext>
          </c:extLst>
        </c:ser>
        <c:ser>
          <c:idx val="4"/>
          <c:order val="4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412-4F81-BEE3-E67F9AE3613B}"/>
            </c:ext>
          </c:extLst>
        </c:ser>
        <c:ser>
          <c:idx val="5"/>
          <c:order val="5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412-4F81-BEE3-E67F9AE3613B}"/>
            </c:ext>
          </c:extLst>
        </c:ser>
        <c:ser>
          <c:idx val="6"/>
          <c:order val="6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412-4F81-BEE3-E67F9AE3613B}"/>
            </c:ext>
          </c:extLst>
        </c:ser>
        <c:ser>
          <c:idx val="7"/>
          <c:order val="7"/>
          <c:tx>
            <c:strRef>
              <c:f>'overzicht ZOAB'!#REF!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'overzicht ZOAB'!#REF!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412-4F81-BEE3-E67F9AE36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64224"/>
        <c:axId val="197766144"/>
      </c:scatterChart>
      <c:valAx>
        <c:axId val="19776422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766144"/>
        <c:crosses val="autoZero"/>
        <c:crossBetween val="midCat"/>
        <c:majorUnit val="0.02"/>
      </c:valAx>
      <c:valAx>
        <c:axId val="1977661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76422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goedkeurkansen90!$A$12</c:f>
          <c:strCache>
            <c:ptCount val="1"/>
            <c:pt idx="0">
              <c:v>Kans op waarde hoger dan grens FAP[90] voor gemiddelde van 2 kernen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l-NL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6B-4BC1-B822-7AB9890DF9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goedkeurkansen90!$A$19:$A$53</c:f>
              <c:numCache>
                <c:formatCode>0.000</c:formatCode>
                <c:ptCount val="35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</c:numCache>
            </c:numRef>
          </c:xVal>
          <c:yVal>
            <c:numRef>
              <c:f>goedkeurkansen90!$B$19:$B$53</c:f>
              <c:numCache>
                <c:formatCode>0.000</c:formatCode>
                <c:ptCount val="35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  <c:pt idx="21">
                  <c:v>0.40120778355530046</c:v>
                </c:pt>
                <c:pt idx="22">
                  <c:v>0.33135948896607337</c:v>
                </c:pt>
                <c:pt idx="23">
                  <c:v>0.26735664835449507</c:v>
                </c:pt>
                <c:pt idx="24">
                  <c:v>0.21078279140960587</c:v>
                </c:pt>
                <c:pt idx="25">
                  <c:v>0.1624761978925135</c:v>
                </c:pt>
                <c:pt idx="26">
                  <c:v>0.1225631483319479</c:v>
                </c:pt>
                <c:pt idx="27">
                  <c:v>9.0588731206051792E-2</c:v>
                </c:pt>
                <c:pt idx="28">
                  <c:v>6.569894030148872E-2</c:v>
                </c:pt>
                <c:pt idx="29">
                  <c:v>4.6828368758456591E-2</c:v>
                </c:pt>
                <c:pt idx="30">
                  <c:v>3.2860042026549421E-2</c:v>
                </c:pt>
                <c:pt idx="31">
                  <c:v>2.2740492972674987E-2</c:v>
                </c:pt>
                <c:pt idx="32">
                  <c:v>1.554786749624735E-2</c:v>
                </c:pt>
                <c:pt idx="33">
                  <c:v>1.0520420584596405E-2</c:v>
                </c:pt>
                <c:pt idx="34">
                  <c:v>7.0568552066479894E-3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F6B-4BC1-B822-7AB9890DF9DC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dLbls>
            <c:dLbl>
              <c:idx val="34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nl-NL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6B-4BC1-B822-7AB9890DF9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goedkeurkansen90!$A$19:$A$53</c:f>
              <c:numCache>
                <c:formatCode>0.000</c:formatCode>
                <c:ptCount val="35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</c:numCache>
            </c:numRef>
          </c:xVal>
          <c:yVal>
            <c:numRef>
              <c:f>goedkeurkansen90!$C$19:$C$53</c:f>
              <c:numCache>
                <c:formatCode>0.000</c:formatCode>
                <c:ptCount val="35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  <c:pt idx="21">
                  <c:v>1.7395289500822728E-2</c:v>
                </c:pt>
                <c:pt idx="22">
                  <c:v>1.1564542482177491E-2</c:v>
                </c:pt>
                <c:pt idx="23">
                  <c:v>7.6110783314627803E-3</c:v>
                </c:pt>
                <c:pt idx="24">
                  <c:v>4.9681557645601697E-3</c:v>
                </c:pt>
                <c:pt idx="25">
                  <c:v>3.2220536160386289E-3</c:v>
                </c:pt>
                <c:pt idx="26">
                  <c:v>2.0794907149769611E-3</c:v>
                </c:pt>
                <c:pt idx="27">
                  <c:v>1.3375306994626998E-3</c:v>
                </c:pt>
                <c:pt idx="28">
                  <c:v>8.5851141610380935E-4</c:v>
                </c:pt>
                <c:pt idx="29">
                  <c:v>5.5054801192976608E-4</c:v>
                </c:pt>
                <c:pt idx="30">
                  <c:v>3.5310443818569934E-4</c:v>
                </c:pt>
                <c:pt idx="31">
                  <c:v>2.2670768681921393E-4</c:v>
                </c:pt>
                <c:pt idx="32">
                  <c:v>1.4582393629890747E-4</c:v>
                </c:pt>
                <c:pt idx="33">
                  <c:v>9.403461338720053E-5</c:v>
                </c:pt>
                <c:pt idx="34">
                  <c:v>6.0827039022332883E-5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F6B-4BC1-B822-7AB9890DF9DC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goedkeurkansen90!$A$19:$A$59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goedkeurkansen90!$D$19:$D$59</c:f>
              <c:numCache>
                <c:formatCode>0.000</c:formatCode>
                <c:ptCount val="4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  <c:pt idx="21">
                  <c:v>0.31247333629457874</c:v>
                </c:pt>
                <c:pt idx="22">
                  <c:v>0.2580562339094773</c:v>
                </c:pt>
                <c:pt idx="23">
                  <c:v>0.20947110496977395</c:v>
                </c:pt>
                <c:pt idx="24">
                  <c:v>0.16721417509470743</c:v>
                </c:pt>
                <c:pt idx="25">
                  <c:v>0.13136508038267339</c:v>
                </c:pt>
                <c:pt idx="26">
                  <c:v>0.10165689384835409</c:v>
                </c:pt>
                <c:pt idx="27">
                  <c:v>7.7570051610698354E-2</c:v>
                </c:pt>
                <c:pt idx="28">
                  <c:v>5.8431171178397821E-2</c:v>
                </c:pt>
                <c:pt idx="29">
                  <c:v>4.350198669435363E-2</c:v>
                </c:pt>
                <c:pt idx="30">
                  <c:v>3.2049591953578323E-2</c:v>
                </c:pt>
                <c:pt idx="31">
                  <c:v>2.3394941761748486E-2</c:v>
                </c:pt>
                <c:pt idx="32">
                  <c:v>1.69409073754084E-2</c:v>
                </c:pt>
                <c:pt idx="33">
                  <c:v>1.2183710217918519E-2</c:v>
                </c:pt>
                <c:pt idx="34">
                  <c:v>8.7124629035462767E-3</c:v>
                </c:pt>
                <c:pt idx="35">
                  <c:v>6.2013138571823329E-3</c:v>
                </c:pt>
                <c:pt idx="36">
                  <c:v>4.3978475683195215E-3</c:v>
                </c:pt>
                <c:pt idx="37">
                  <c:v>3.1103561744167218E-3</c:v>
                </c:pt>
                <c:pt idx="38">
                  <c:v>2.1956345639599353E-3</c:v>
                </c:pt>
                <c:pt idx="39">
                  <c:v>1.5481863224539546E-3</c:v>
                </c:pt>
                <c:pt idx="40">
                  <c:v>1.0911900057803039E-3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F6B-4BC1-B822-7AB9890DF9DC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goedkeurkansen90!$E$19:$E$59</c:f>
              <c:numCache>
                <c:formatCode>0.000</c:formatCode>
                <c:ptCount val="4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  <c:pt idx="21">
                  <c:v>9.4079165644149379E-2</c:v>
                </c:pt>
                <c:pt idx="22">
                  <c:v>6.9333801342135515E-2</c:v>
                </c:pt>
                <c:pt idx="23">
                  <c:v>5.0297997912894528E-2</c:v>
                </c:pt>
                <c:pt idx="24">
                  <c:v>3.5974375052467478E-2</c:v>
                </c:pt>
                <c:pt idx="25">
                  <c:v>2.5408162668892648E-2</c:v>
                </c:pt>
                <c:pt idx="26">
                  <c:v>1.7749719837504948E-2</c:v>
                </c:pt>
                <c:pt idx="27">
                  <c:v>1.22838467517023E-2</c:v>
                </c:pt>
                <c:pt idx="28">
                  <c:v>8.4345589352800288E-3</c:v>
                </c:pt>
                <c:pt idx="29">
                  <c:v>5.7544166105976549E-3</c:v>
                </c:pt>
                <c:pt idx="30">
                  <c:v>3.9060369094533593E-3</c:v>
                </c:pt>
                <c:pt idx="31">
                  <c:v>2.6412424883837599E-3</c:v>
                </c:pt>
                <c:pt idx="32">
                  <c:v>1.7811955818960712E-3</c:v>
                </c:pt>
                <c:pt idx="33">
                  <c:v>1.199207335060512E-3</c:v>
                </c:pt>
                <c:pt idx="34">
                  <c:v>8.0678624876891181E-4</c:v>
                </c:pt>
                <c:pt idx="35">
                  <c:v>5.4282828580958517E-4</c:v>
                </c:pt>
                <c:pt idx="36">
                  <c:v>3.6552982070564929E-4</c:v>
                </c:pt>
                <c:pt idx="37">
                  <c:v>2.4650016090397577E-4</c:v>
                </c:pt>
                <c:pt idx="38">
                  <c:v>1.6656639878202974E-4</c:v>
                </c:pt>
                <c:pt idx="39">
                  <c:v>1.1283458132694651E-4</c:v>
                </c:pt>
                <c:pt idx="40">
                  <c:v>7.6658557314343421E-5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F6B-4BC1-B822-7AB9890DF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40032"/>
        <c:axId val="192141952"/>
      </c:scatterChart>
      <c:valAx>
        <c:axId val="192140032"/>
        <c:scaling>
          <c:orientation val="minMax"/>
          <c:max val="0.5500000000000000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FAP[90]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141952"/>
        <c:crosses val="autoZero"/>
        <c:crossBetween val="midCat"/>
        <c:majorUnit val="5.000000000000001E-2"/>
      </c:valAx>
      <c:valAx>
        <c:axId val="1921419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1400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88549269687157"/>
          <c:y val="0.4518725349839291"/>
          <c:w val="9.3447905477980653E-2"/>
          <c:h val="0.151069869608544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DB8-4782-9F04-AABBE8304086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DB8-4782-9F04-AABBE8304086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DB8-4782-9F04-AABBE8304086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DB8-4782-9F04-AABBE830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831680"/>
        <c:axId val="191968384"/>
      </c:scatterChart>
      <c:valAx>
        <c:axId val="197831680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968384"/>
        <c:crosses val="autoZero"/>
        <c:crossBetween val="midCat"/>
        <c:majorUnit val="0.01"/>
      </c:valAx>
      <c:valAx>
        <c:axId val="1919683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8316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goedkeurkansen90!$B$19:$B$39</c:f>
              <c:numCache>
                <c:formatCode>0.000</c:formatCode>
                <c:ptCount val="21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672-4BF3-80B0-9AD2E6DFC7FD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goedkeurkansen90!$C$19:$C$39</c:f>
              <c:numCache>
                <c:formatCode>0.000</c:formatCode>
                <c:ptCount val="21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672-4BF3-80B0-9AD2E6DFC7FD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goedkeurkansen90!$D$19:$D$39</c:f>
              <c:numCache>
                <c:formatCode>0.000</c:formatCode>
                <c:ptCount val="2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672-4BF3-80B0-9AD2E6DFC7FD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goedkeurkansen90!$E$19:$E$39</c:f>
              <c:numCache>
                <c:formatCode>0.000</c:formatCode>
                <c:ptCount val="2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672-4BF3-80B0-9AD2E6DFC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52320"/>
        <c:axId val="192154240"/>
      </c:scatterChart>
      <c:valAx>
        <c:axId val="19215232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154240"/>
        <c:crosses val="autoZero"/>
        <c:crossBetween val="midCat"/>
        <c:majorUnit val="0.02"/>
      </c:valAx>
      <c:valAx>
        <c:axId val="1921542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15232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430-4E16-9282-B78119D23314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430-4E16-9282-B78119D23314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430-4E16-9282-B78119D23314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430-4E16-9282-B78119D2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953280"/>
        <c:axId val="185955456"/>
      </c:scatterChart>
      <c:valAx>
        <c:axId val="185953280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5955456"/>
        <c:crosses val="autoZero"/>
        <c:crossBetween val="midCat"/>
        <c:majorUnit val="0.01"/>
      </c:valAx>
      <c:valAx>
        <c:axId val="1859554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59532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goedkeurkansen90!$B$19:$B$39</c:f>
              <c:numCache>
                <c:formatCode>0.000</c:formatCode>
                <c:ptCount val="21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61D-4A23-82B1-431E3C3CB1DC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goedkeurkansen90!$C$19:$C$39</c:f>
              <c:numCache>
                <c:formatCode>0.000</c:formatCode>
                <c:ptCount val="21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61D-4A23-82B1-431E3C3CB1DC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goedkeurkansen90!$D$19:$D$39</c:f>
              <c:numCache>
                <c:formatCode>0.000</c:formatCode>
                <c:ptCount val="2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61D-4A23-82B1-431E3C3CB1DC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goedkeurkansen90!$E$19:$E$39</c:f>
              <c:numCache>
                <c:formatCode>0.000</c:formatCode>
                <c:ptCount val="2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61D-4A23-82B1-431E3C3CB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203776"/>
        <c:axId val="197923968"/>
      </c:scatterChart>
      <c:valAx>
        <c:axId val="19220377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923968"/>
        <c:crosses val="autoZero"/>
        <c:crossBetween val="midCat"/>
        <c:majorUnit val="0.02"/>
      </c:valAx>
      <c:valAx>
        <c:axId val="1979239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22037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goedkeurkansen90!$B$19:$B$39</c:f>
              <c:numCache>
                <c:formatCode>0.000</c:formatCode>
                <c:ptCount val="21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8BF-471E-A2E2-95BA03BF288C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goedkeurkansen90!$C$19:$C$39</c:f>
              <c:numCache>
                <c:formatCode>0.000</c:formatCode>
                <c:ptCount val="21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8BF-471E-A2E2-95BA03BF288C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goedkeurkansen90!$D$19:$D$39</c:f>
              <c:numCache>
                <c:formatCode>0.000</c:formatCode>
                <c:ptCount val="2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8BF-471E-A2E2-95BA03BF288C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goedkeurkansen90!$E$19:$E$39</c:f>
              <c:numCache>
                <c:formatCode>0.000</c:formatCode>
                <c:ptCount val="2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8BF-471E-A2E2-95BA03BF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69408"/>
        <c:axId val="197971328"/>
      </c:scatterChart>
      <c:valAx>
        <c:axId val="19796940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971328"/>
        <c:crosses val="autoZero"/>
        <c:crossBetween val="midCat"/>
        <c:majorUnit val="0.02"/>
      </c:valAx>
      <c:valAx>
        <c:axId val="19797132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796940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goedkeurkansen90!$B$18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goedkeurkansen90!$B$19:$B$39</c:f>
              <c:numCache>
                <c:formatCode>0.000</c:formatCode>
                <c:ptCount val="21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86F-41F7-AEF6-C7AB5ACC5426}"/>
            </c:ext>
          </c:extLst>
        </c:ser>
        <c:ser>
          <c:idx val="1"/>
          <c:order val="1"/>
          <c:tx>
            <c:strRef>
              <c:f>goedkeurkansen90!$C$18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goedkeurkansen90!$C$19:$C$39</c:f>
              <c:numCache>
                <c:formatCode>0.000</c:formatCode>
                <c:ptCount val="21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86F-41F7-AEF6-C7AB5ACC5426}"/>
            </c:ext>
          </c:extLst>
        </c:ser>
        <c:ser>
          <c:idx val="2"/>
          <c:order val="2"/>
          <c:tx>
            <c:strRef>
              <c:f>goedkeurkansen90!$D$18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goedkeurkansen90!$D$19:$D$39</c:f>
              <c:numCache>
                <c:formatCode>0.000</c:formatCode>
                <c:ptCount val="21"/>
                <c:pt idx="0">
                  <c:v>0.99557169068588514</c:v>
                </c:pt>
                <c:pt idx="1">
                  <c:v>0.99375613089144887</c:v>
                </c:pt>
                <c:pt idx="2">
                  <c:v>0.99122847732691854</c:v>
                </c:pt>
                <c:pt idx="3">
                  <c:v>0.98773497004911615</c:v>
                </c:pt>
                <c:pt idx="4">
                  <c:v>0.98294816297542731</c:v>
                </c:pt>
                <c:pt idx="5">
                  <c:v>0.9764553699329207</c:v>
                </c:pt>
                <c:pt idx="6">
                  <c:v>0.9677509180569176</c:v>
                </c:pt>
                <c:pt idx="7">
                  <c:v>0.95623588049298647</c:v>
                </c:pt>
                <c:pt idx="8">
                  <c:v>0.9412297969753054</c:v>
                </c:pt>
                <c:pt idx="9">
                  <c:v>0.92199910618666003</c:v>
                </c:pt>
                <c:pt idx="10">
                  <c:v>0.89780608076221291</c:v>
                </c:pt>
                <c:pt idx="11">
                  <c:v>0.86797949141709696</c:v>
                </c:pt>
                <c:pt idx="12">
                  <c:v>0.83200384680972084</c:v>
                </c:pt>
                <c:pt idx="13">
                  <c:v>0.78961827721686828</c:v>
                </c:pt>
                <c:pt idx="14">
                  <c:v>0.74091017791088931</c:v>
                </c:pt>
                <c:pt idx="15">
                  <c:v>0.68638455292036815</c:v>
                </c:pt>
                <c:pt idx="16">
                  <c:v>0.62698976158143593</c:v>
                </c:pt>
                <c:pt idx="17">
                  <c:v>0.56408554040239411</c:v>
                </c:pt>
                <c:pt idx="18">
                  <c:v>0.49934959073492147</c:v>
                </c:pt>
                <c:pt idx="19">
                  <c:v>0.43463243868965878</c:v>
                </c:pt>
                <c:pt idx="20">
                  <c:v>0.37178281336831398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86F-41F7-AEF6-C7AB5ACC5426}"/>
            </c:ext>
          </c:extLst>
        </c:ser>
        <c:ser>
          <c:idx val="3"/>
          <c:order val="3"/>
          <c:tx>
            <c:strRef>
              <c:f>goedkeurkansen90!$E$18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goedkeurkansen90!$A$19:$A$39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goedkeurkansen90!$E$19:$E$39</c:f>
              <c:numCache>
                <c:formatCode>0.000</c:formatCode>
                <c:ptCount val="21"/>
                <c:pt idx="0">
                  <c:v>0.98762437484969712</c:v>
                </c:pt>
                <c:pt idx="1">
                  <c:v>0.98212074875856148</c:v>
                </c:pt>
                <c:pt idx="2">
                  <c:v>0.97441162855090657</c:v>
                </c:pt>
                <c:pt idx="3">
                  <c:v>0.96377901258321486</c:v>
                </c:pt>
                <c:pt idx="4">
                  <c:v>0.94937077256392211</c:v>
                </c:pt>
                <c:pt idx="5">
                  <c:v>0.93023055066561511</c:v>
                </c:pt>
                <c:pt idx="6">
                  <c:v>0.90536101265194247</c:v>
                </c:pt>
                <c:pt idx="7">
                  <c:v>0.87382537055162746</c:v>
                </c:pt>
                <c:pt idx="8">
                  <c:v>0.8348842586104066</c:v>
                </c:pt>
                <c:pt idx="9">
                  <c:v>0.78815356014741478</c:v>
                </c:pt>
                <c:pt idx="10">
                  <c:v>0.73375616221687689</c:v>
                </c:pt>
                <c:pt idx="11">
                  <c:v>0.67243144032761293</c:v>
                </c:pt>
                <c:pt idx="12">
                  <c:v>0.60556587152816443</c:v>
                </c:pt>
                <c:pt idx="13">
                  <c:v>0.53512006678940927</c:v>
                </c:pt>
                <c:pt idx="14">
                  <c:v>0.46345075505428646</c:v>
                </c:pt>
                <c:pt idx="15">
                  <c:v>0.39305439436320017</c:v>
                </c:pt>
                <c:pt idx="16">
                  <c:v>0.32628211308558491</c:v>
                </c:pt>
                <c:pt idx="17">
                  <c:v>0.265084459452402</c:v>
                </c:pt>
                <c:pt idx="18">
                  <c:v>0.21083531761753183</c:v>
                </c:pt>
                <c:pt idx="19">
                  <c:v>0.1642611175429472</c:v>
                </c:pt>
                <c:pt idx="20">
                  <c:v>0.12547332850357781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86F-41F7-AEF6-C7AB5ACC5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80576"/>
        <c:axId val="198682496"/>
      </c:scatterChart>
      <c:valAx>
        <c:axId val="19868057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682496"/>
        <c:crosses val="autoZero"/>
        <c:crossBetween val="midCat"/>
        <c:majorUnit val="0.02"/>
      </c:valAx>
      <c:valAx>
        <c:axId val="1986824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6805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F79-4D3A-86FF-8816539F0729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F79-4D3A-86FF-8816539F0729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F79-4D3A-86FF-8816539F0729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F79-4D3A-86FF-8816539F0729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F79-4D3A-86FF-8816539F0729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F79-4D3A-86FF-8816539F0729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F79-4D3A-86FF-8816539F0729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F79-4D3A-86FF-8816539F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54688"/>
        <c:axId val="198756608"/>
      </c:scatterChart>
      <c:valAx>
        <c:axId val="19875468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756608"/>
        <c:crosses val="autoZero"/>
        <c:crossBetween val="midCat"/>
        <c:majorUnit val="0.02"/>
      </c:valAx>
      <c:valAx>
        <c:axId val="1987566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7546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286-4EBB-BCD0-A8D0D1104381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86-4EBB-BCD0-A8D0D1104381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286-4EBB-BCD0-A8D0D1104381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286-4EBB-BCD0-A8D0D1104381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286-4EBB-BCD0-A8D0D1104381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286-4EBB-BCD0-A8D0D1104381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286-4EBB-BCD0-A8D0D1104381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286-4EBB-BCD0-A8D0D1104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06912"/>
        <c:axId val="198817280"/>
      </c:scatterChart>
      <c:valAx>
        <c:axId val="19880691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817280"/>
        <c:crosses val="autoZero"/>
        <c:crossBetween val="midCat"/>
        <c:majorUnit val="0.02"/>
      </c:valAx>
      <c:valAx>
        <c:axId val="1988172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8069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goedkeurkansen135!$A$12</c:f>
          <c:strCache>
            <c:ptCount val="1"/>
            <c:pt idx="0">
              <c:v>Kans op waarde hoger dan grens FAP[135] voor gemiddelde van 2 kernen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goedkeurkansen135!$B$19:$B$59</c:f>
              <c:numCache>
                <c:formatCode>0.000</c:formatCode>
                <c:ptCount val="41"/>
                <c:pt idx="0">
                  <c:v>0.9991391415322366</c:v>
                </c:pt>
                <c:pt idx="1">
                  <c:v>0.99866568244163578</c:v>
                </c:pt>
                <c:pt idx="2">
                  <c:v>0.99793601749026495</c:v>
                </c:pt>
                <c:pt idx="3">
                  <c:v>0.99681785794562794</c:v>
                </c:pt>
                <c:pt idx="4">
                  <c:v>0.99511699474576742</c:v>
                </c:pt>
                <c:pt idx="5">
                  <c:v>0.99255376417396901</c:v>
                </c:pt>
                <c:pt idx="6">
                  <c:v>0.98873478216480437</c:v>
                </c:pt>
                <c:pt idx="7">
                  <c:v>0.9831222006795246</c:v>
                </c:pt>
                <c:pt idx="8">
                  <c:v>0.97500555054984861</c:v>
                </c:pt>
                <c:pt idx="9">
                  <c:v>0.9634849667930202</c:v>
                </c:pt>
                <c:pt idx="10">
                  <c:v>0.94747853923217484</c:v>
                </c:pt>
                <c:pt idx="11">
                  <c:v>0.92576911241368764</c:v>
                </c:pt>
                <c:pt idx="12">
                  <c:v>0.89710462587884154</c:v>
                </c:pt>
                <c:pt idx="13">
                  <c:v>0.8603583653577167</c:v>
                </c:pt>
                <c:pt idx="14">
                  <c:v>0.81473987762313482</c:v>
                </c:pt>
                <c:pt idx="15">
                  <c:v>0.76002565263841748</c:v>
                </c:pt>
                <c:pt idx="16">
                  <c:v>0.69675751985466328</c:v>
                </c:pt>
                <c:pt idx="17">
                  <c:v>0.62634628951560645</c:v>
                </c:pt>
                <c:pt idx="18">
                  <c:v>0.55102821962342796</c:v>
                </c:pt>
                <c:pt idx="19">
                  <c:v>0.47365529163113129</c:v>
                </c:pt>
                <c:pt idx="20">
                  <c:v>0.39734855454333207</c:v>
                </c:pt>
                <c:pt idx="21">
                  <c:v>0.32508863741520649</c:v>
                </c:pt>
                <c:pt idx="22">
                  <c:v>0.25933926650577432</c:v>
                </c:pt>
                <c:pt idx="23">
                  <c:v>0.20178812341757341</c:v>
                </c:pt>
                <c:pt idx="24">
                  <c:v>0.15325004668627959</c:v>
                </c:pt>
                <c:pt idx="25">
                  <c:v>0.11372812321235749</c:v>
                </c:pt>
                <c:pt idx="26">
                  <c:v>8.2588558127623488E-2</c:v>
                </c:pt>
                <c:pt idx="27">
                  <c:v>5.8787508188684778E-2</c:v>
                </c:pt>
                <c:pt idx="28">
                  <c:v>4.1092791826608736E-2</c:v>
                </c:pt>
                <c:pt idx="29">
                  <c:v>2.8262314383581524E-2</c:v>
                </c:pt>
                <c:pt idx="30">
                  <c:v>1.916347538382436E-2</c:v>
                </c:pt>
                <c:pt idx="31">
                  <c:v>1.2835785170151803E-2</c:v>
                </c:pt>
                <c:pt idx="32">
                  <c:v>8.5091282204132826E-3</c:v>
                </c:pt>
                <c:pt idx="33">
                  <c:v>5.593151350926316E-3</c:v>
                </c:pt>
                <c:pt idx="34">
                  <c:v>3.6515966196835115E-3</c:v>
                </c:pt>
                <c:pt idx="35">
                  <c:v>2.3716708038848859E-3</c:v>
                </c:pt>
                <c:pt idx="36">
                  <c:v>1.5346284603027615E-3</c:v>
                </c:pt>
                <c:pt idx="37">
                  <c:v>9.9060634788086886E-4</c:v>
                </c:pt>
                <c:pt idx="38">
                  <c:v>6.3864621961677798E-4</c:v>
                </c:pt>
                <c:pt idx="39">
                  <c:v>4.1165739031924704E-4</c:v>
                </c:pt>
                <c:pt idx="40">
                  <c:v>2.6553901436457146E-4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02F-4DB3-9A64-0A5ACB85B2B1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goedkeurkansen135!$C$19:$C$59</c:f>
              <c:numCache>
                <c:formatCode>0.000</c:formatCode>
                <c:ptCount val="41"/>
                <c:pt idx="0">
                  <c:v>0.95729257873650364</c:v>
                </c:pt>
                <c:pt idx="1">
                  <c:v>0.93795984856586834</c:v>
                </c:pt>
                <c:pt idx="2">
                  <c:v>0.91168804395806291</c:v>
                </c:pt>
                <c:pt idx="3">
                  <c:v>0.87707808118906638</c:v>
                </c:pt>
                <c:pt idx="4">
                  <c:v>0.83301180818114062</c:v>
                </c:pt>
                <c:pt idx="5">
                  <c:v>0.77893978435879552</c:v>
                </c:pt>
                <c:pt idx="6">
                  <c:v>0.71515787948169585</c:v>
                </c:pt>
                <c:pt idx="7">
                  <c:v>0.64298893539294011</c:v>
                </c:pt>
                <c:pt idx="8">
                  <c:v>0.56478825382028897</c:v>
                </c:pt>
                <c:pt idx="9">
                  <c:v>0.48372981916895819</c:v>
                </c:pt>
                <c:pt idx="10">
                  <c:v>0.40339648068142148</c:v>
                </c:pt>
                <c:pt idx="11">
                  <c:v>0.32726610219598395</c:v>
                </c:pt>
                <c:pt idx="12">
                  <c:v>0.25822478490999495</c:v>
                </c:pt>
                <c:pt idx="13">
                  <c:v>0.19822794323434617</c:v>
                </c:pt>
                <c:pt idx="14">
                  <c:v>0.1481755614638352</c:v>
                </c:pt>
                <c:pt idx="15">
                  <c:v>0.10799626479959371</c:v>
                </c:pt>
                <c:pt idx="16">
                  <c:v>7.6877601947883997E-2</c:v>
                </c:pt>
                <c:pt idx="17">
                  <c:v>5.3556260238837708E-2</c:v>
                </c:pt>
                <c:pt idx="18">
                  <c:v>3.6591638902258888E-2</c:v>
                </c:pt>
                <c:pt idx="19">
                  <c:v>2.4575404223448775E-2</c:v>
                </c:pt>
                <c:pt idx="20">
                  <c:v>1.6261628767043675E-2</c:v>
                </c:pt>
                <c:pt idx="21">
                  <c:v>1.0625603163066268E-2</c:v>
                </c:pt>
                <c:pt idx="22">
                  <c:v>6.8709036164309786E-3</c:v>
                </c:pt>
                <c:pt idx="23">
                  <c:v>4.4059198156925728E-3</c:v>
                </c:pt>
                <c:pt idx="24">
                  <c:v>2.8070497861193253E-3</c:v>
                </c:pt>
                <c:pt idx="25">
                  <c:v>1.7799713885322357E-3</c:v>
                </c:pt>
                <c:pt idx="26">
                  <c:v>1.1251524931857354E-3</c:v>
                </c:pt>
                <c:pt idx="27">
                  <c:v>7.1000071110318276E-4</c:v>
                </c:pt>
                <c:pt idx="28">
                  <c:v>4.4781468757655553E-4</c:v>
                </c:pt>
                <c:pt idx="29">
                  <c:v>2.8262215932552939E-4</c:v>
                </c:pt>
                <c:pt idx="30">
                  <c:v>1.7864714505653741E-4</c:v>
                </c:pt>
                <c:pt idx="31">
                  <c:v>1.131941754189731E-4</c:v>
                </c:pt>
                <c:pt idx="32">
                  <c:v>7.1943907304788116E-5</c:v>
                </c:pt>
                <c:pt idx="33">
                  <c:v>4.5894705878708788E-5</c:v>
                </c:pt>
                <c:pt idx="34">
                  <c:v>2.939980166396402E-5</c:v>
                </c:pt>
                <c:pt idx="35">
                  <c:v>1.8919809433071188E-5</c:v>
                </c:pt>
                <c:pt idx="36">
                  <c:v>1.2235567380309997E-5</c:v>
                </c:pt>
                <c:pt idx="37">
                  <c:v>7.9539368504951185E-6</c:v>
                </c:pt>
                <c:pt idx="38">
                  <c:v>5.1985404834543441E-6</c:v>
                </c:pt>
                <c:pt idx="39">
                  <c:v>3.4165740445333677E-6</c:v>
                </c:pt>
                <c:pt idx="40">
                  <c:v>2.2581897625933637E-6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02F-4DB3-9A64-0A5ACB85B2B1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goedkeurkansen135!$D$19:$D$59</c:f>
              <c:numCache>
                <c:formatCode>0.000</c:formatCode>
                <c:ptCount val="41"/>
                <c:pt idx="0">
                  <c:v>0.99545923959960392</c:v>
                </c:pt>
                <c:pt idx="1">
                  <c:v>0.99345196048896445</c:v>
                </c:pt>
                <c:pt idx="2">
                  <c:v>0.99060413328224439</c:v>
                </c:pt>
                <c:pt idx="3">
                  <c:v>0.9866003355820786</c:v>
                </c:pt>
                <c:pt idx="4">
                  <c:v>0.98103122103363616</c:v>
                </c:pt>
                <c:pt idx="5">
                  <c:v>0.97338028469691285</c:v>
                </c:pt>
                <c:pt idx="6">
                  <c:v>0.96301746638328711</c:v>
                </c:pt>
                <c:pt idx="7">
                  <c:v>0.94920517127351245</c:v>
                </c:pt>
                <c:pt idx="8">
                  <c:v>0.93112311530310765</c:v>
                </c:pt>
                <c:pt idx="9">
                  <c:v>0.90791792375124691</c:v>
                </c:pt>
                <c:pt idx="10">
                  <c:v>0.87878083177823851</c:v>
                </c:pt>
                <c:pt idx="11">
                  <c:v>0.84305165129480431</c:v>
                </c:pt>
                <c:pt idx="12">
                  <c:v>0.80033963909694938</c:v>
                </c:pt>
                <c:pt idx="13">
                  <c:v>0.75064346247088132</c:v>
                </c:pt>
                <c:pt idx="14">
                  <c:v>0.69444575898336847</c:v>
                </c:pt>
                <c:pt idx="15">
                  <c:v>0.63275605844936889</c:v>
                </c:pt>
                <c:pt idx="16">
                  <c:v>0.56708158100039274</c:v>
                </c:pt>
                <c:pt idx="17">
                  <c:v>0.49931889068619772</c:v>
                </c:pt>
                <c:pt idx="18">
                  <c:v>0.43157765858057223</c:v>
                </c:pt>
                <c:pt idx="19">
                  <c:v>0.36596533486685962</c:v>
                </c:pt>
                <c:pt idx="20">
                  <c:v>0.30437223489432974</c:v>
                </c:pt>
                <c:pt idx="21">
                  <c:v>0.24829642878290115</c:v>
                </c:pt>
                <c:pt idx="22">
                  <c:v>0.19873693157542893</c:v>
                </c:pt>
                <c:pt idx="23">
                  <c:v>0.15616606838955555</c:v>
                </c:pt>
                <c:pt idx="24">
                  <c:v>0.12057366261885726</c:v>
                </c:pt>
                <c:pt idx="25">
                  <c:v>9.1562366356248509E-2</c:v>
                </c:pt>
                <c:pt idx="26">
                  <c:v>6.8467867919356148E-2</c:v>
                </c:pt>
                <c:pt idx="27">
                  <c:v>5.0479569085781599E-2</c:v>
                </c:pt>
                <c:pt idx="28">
                  <c:v>3.6744090432226879E-2</c:v>
                </c:pt>
                <c:pt idx="29">
                  <c:v>2.6442406161030326E-2</c:v>
                </c:pt>
                <c:pt idx="30">
                  <c:v>1.8838902070806185E-2</c:v>
                </c:pt>
                <c:pt idx="31">
                  <c:v>1.330578178179824E-2</c:v>
                </c:pt>
                <c:pt idx="32">
                  <c:v>9.3287773645343436E-3</c:v>
                </c:pt>
                <c:pt idx="33">
                  <c:v>6.500565385863427E-3</c:v>
                </c:pt>
                <c:pt idx="34">
                  <c:v>4.5074431823365754E-3</c:v>
                </c:pt>
                <c:pt idx="35">
                  <c:v>3.1134186316267892E-3</c:v>
                </c:pt>
                <c:pt idx="36">
                  <c:v>2.1444265033471127E-3</c:v>
                </c:pt>
                <c:pt idx="37">
                  <c:v>1.4741838277032191E-3</c:v>
                </c:pt>
                <c:pt idx="38">
                  <c:v>1.0123294534758135E-3</c:v>
                </c:pt>
                <c:pt idx="39">
                  <c:v>6.9494157550508751E-4</c:v>
                </c:pt>
                <c:pt idx="40">
                  <c:v>4.7722417435911997E-4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02F-4DB3-9A64-0A5ACB85B2B1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goedkeurkansen135!$E$19:$E$59</c:f>
              <c:numCache>
                <c:formatCode>0.000</c:formatCode>
                <c:ptCount val="41"/>
                <c:pt idx="0">
                  <c:v>0.98442994579875887</c:v>
                </c:pt>
                <c:pt idx="1">
                  <c:v>0.97719585993602254</c:v>
                </c:pt>
                <c:pt idx="2">
                  <c:v>0.96700630040522351</c:v>
                </c:pt>
                <c:pt idx="3">
                  <c:v>0.95292754912435995</c:v>
                </c:pt>
                <c:pt idx="4">
                  <c:v>0.93389286509453884</c:v>
                </c:pt>
                <c:pt idx="5">
                  <c:v>0.9087724893425545</c:v>
                </c:pt>
                <c:pt idx="6">
                  <c:v>0.87649172563439859</c:v>
                </c:pt>
                <c:pt idx="7">
                  <c:v>0.83619459841917654</c:v>
                </c:pt>
                <c:pt idx="8">
                  <c:v>0.78743538692686355</c:v>
                </c:pt>
                <c:pt idx="9">
                  <c:v>0.73036330473041911</c:v>
                </c:pt>
                <c:pt idx="10">
                  <c:v>0.66585322601032138</c:v>
                </c:pt>
                <c:pt idx="11">
                  <c:v>0.59553524509747136</c:v>
                </c:pt>
                <c:pt idx="12">
                  <c:v>0.52169283116678322</c:v>
                </c:pt>
                <c:pt idx="13">
                  <c:v>0.44703151540986807</c:v>
                </c:pt>
                <c:pt idx="14">
                  <c:v>0.37435756392627151</c:v>
                </c:pt>
                <c:pt idx="15">
                  <c:v>0.30623450131033492</c:v>
                </c:pt>
                <c:pt idx="16">
                  <c:v>0.24469258224320906</c:v>
                </c:pt>
                <c:pt idx="17">
                  <c:v>0.19104917131867583</c:v>
                </c:pt>
                <c:pt idx="18">
                  <c:v>0.14586397172671028</c:v>
                </c:pt>
                <c:pt idx="19">
                  <c:v>0.10901614269573191</c:v>
                </c:pt>
                <c:pt idx="20">
                  <c:v>7.9863789998325177E-2</c:v>
                </c:pt>
                <c:pt idx="21">
                  <c:v>5.7436746064023117E-2</c:v>
                </c:pt>
                <c:pt idx="22">
                  <c:v>4.0619666979760841E-2</c:v>
                </c:pt>
                <c:pt idx="23">
                  <c:v>2.8297732042813193E-2</c:v>
                </c:pt>
                <c:pt idx="24">
                  <c:v>1.9454126956209988E-2</c:v>
                </c:pt>
                <c:pt idx="25">
                  <c:v>1.32217135907157E-2</c:v>
                </c:pt>
                <c:pt idx="26">
                  <c:v>8.898772064475622E-3</c:v>
                </c:pt>
                <c:pt idx="27">
                  <c:v>5.9409596057409912E-3</c:v>
                </c:pt>
                <c:pt idx="28">
                  <c:v>3.9404312199197503E-3</c:v>
                </c:pt>
                <c:pt idx="29">
                  <c:v>2.6002836934491706E-3</c:v>
                </c:pt>
                <c:pt idx="30">
                  <c:v>1.7094880435752956E-3</c:v>
                </c:pt>
                <c:pt idx="31">
                  <c:v>1.1210015877661599E-3</c:v>
                </c:pt>
                <c:pt idx="32">
                  <c:v>7.3403343672606355E-4</c:v>
                </c:pt>
                <c:pt idx="33">
                  <c:v>4.8041783938443323E-4</c:v>
                </c:pt>
                <c:pt idx="34">
                  <c:v>3.1455178728512369E-4</c:v>
                </c:pt>
                <c:pt idx="35">
                  <c:v>2.061891308592794E-4</c:v>
                </c:pt>
                <c:pt idx="36">
                  <c:v>1.3540314997393887E-4</c:v>
                </c:pt>
                <c:pt idx="37">
                  <c:v>8.9131528022535944E-5</c:v>
                </c:pt>
                <c:pt idx="38">
                  <c:v>5.8842151525206394E-5</c:v>
                </c:pt>
                <c:pt idx="39">
                  <c:v>3.8974771175029071E-5</c:v>
                </c:pt>
                <c:pt idx="40">
                  <c:v>2.5910221189821377E-5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02F-4DB3-9A64-0A5ACB85B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31584"/>
        <c:axId val="198933504"/>
      </c:scatterChart>
      <c:valAx>
        <c:axId val="198931584"/>
        <c:scaling>
          <c:orientation val="minMax"/>
          <c:max val="0.5500000000000000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FAP[135]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933504"/>
        <c:crosses val="autoZero"/>
        <c:crossBetween val="midCat"/>
        <c:majorUnit val="5.000000000000001E-2"/>
      </c:valAx>
      <c:valAx>
        <c:axId val="1989335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9315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5808805984808"/>
          <c:y val="0.4518725349839291"/>
          <c:w val="0.98930635675888101"/>
          <c:h val="0.60294240459247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0A7-4831-8E90-355822524D8C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0A7-4831-8E90-355822524D8C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0A7-4831-8E90-355822524D8C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0A7-4831-8E90-355822524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450560"/>
        <c:axId val="198456832"/>
      </c:scatterChart>
      <c:valAx>
        <c:axId val="198450560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456832"/>
        <c:crosses val="autoZero"/>
        <c:crossBetween val="midCat"/>
        <c:majorUnit val="0.01"/>
      </c:valAx>
      <c:valAx>
        <c:axId val="1984568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45056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goedkeurkansen135!$B$19:$B$39</c:f>
              <c:numCache>
                <c:formatCode>0.000</c:formatCode>
                <c:ptCount val="21"/>
                <c:pt idx="0">
                  <c:v>0.9991391415322366</c:v>
                </c:pt>
                <c:pt idx="1">
                  <c:v>0.99866568244163578</c:v>
                </c:pt>
                <c:pt idx="2">
                  <c:v>0.99793601749026495</c:v>
                </c:pt>
                <c:pt idx="3">
                  <c:v>0.99681785794562794</c:v>
                </c:pt>
                <c:pt idx="4">
                  <c:v>0.99511699474576742</c:v>
                </c:pt>
                <c:pt idx="5">
                  <c:v>0.99255376417396901</c:v>
                </c:pt>
                <c:pt idx="6">
                  <c:v>0.98873478216480437</c:v>
                </c:pt>
                <c:pt idx="7">
                  <c:v>0.9831222006795246</c:v>
                </c:pt>
                <c:pt idx="8">
                  <c:v>0.97500555054984861</c:v>
                </c:pt>
                <c:pt idx="9">
                  <c:v>0.9634849667930202</c:v>
                </c:pt>
                <c:pt idx="10">
                  <c:v>0.94747853923217484</c:v>
                </c:pt>
                <c:pt idx="11">
                  <c:v>0.92576911241368764</c:v>
                </c:pt>
                <c:pt idx="12">
                  <c:v>0.89710462587884154</c:v>
                </c:pt>
                <c:pt idx="13">
                  <c:v>0.8603583653577167</c:v>
                </c:pt>
                <c:pt idx="14">
                  <c:v>0.81473987762313482</c:v>
                </c:pt>
                <c:pt idx="15">
                  <c:v>0.76002565263841748</c:v>
                </c:pt>
                <c:pt idx="16">
                  <c:v>0.69675751985466328</c:v>
                </c:pt>
                <c:pt idx="17">
                  <c:v>0.62634628951560645</c:v>
                </c:pt>
                <c:pt idx="18">
                  <c:v>0.55102821962342796</c:v>
                </c:pt>
                <c:pt idx="19">
                  <c:v>0.47365529163113129</c:v>
                </c:pt>
                <c:pt idx="20">
                  <c:v>0.39734855454333207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D77-4EC1-93AC-8AB77AFF1657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goedkeurkansen135!$C$19:$C$39</c:f>
              <c:numCache>
                <c:formatCode>0.000</c:formatCode>
                <c:ptCount val="21"/>
                <c:pt idx="0">
                  <c:v>0.95729257873650364</c:v>
                </c:pt>
                <c:pt idx="1">
                  <c:v>0.93795984856586834</c:v>
                </c:pt>
                <c:pt idx="2">
                  <c:v>0.91168804395806291</c:v>
                </c:pt>
                <c:pt idx="3">
                  <c:v>0.87707808118906638</c:v>
                </c:pt>
                <c:pt idx="4">
                  <c:v>0.83301180818114062</c:v>
                </c:pt>
                <c:pt idx="5">
                  <c:v>0.77893978435879552</c:v>
                </c:pt>
                <c:pt idx="6">
                  <c:v>0.71515787948169585</c:v>
                </c:pt>
                <c:pt idx="7">
                  <c:v>0.64298893539294011</c:v>
                </c:pt>
                <c:pt idx="8">
                  <c:v>0.56478825382028897</c:v>
                </c:pt>
                <c:pt idx="9">
                  <c:v>0.48372981916895819</c:v>
                </c:pt>
                <c:pt idx="10">
                  <c:v>0.40339648068142148</c:v>
                </c:pt>
                <c:pt idx="11">
                  <c:v>0.32726610219598395</c:v>
                </c:pt>
                <c:pt idx="12">
                  <c:v>0.25822478490999495</c:v>
                </c:pt>
                <c:pt idx="13">
                  <c:v>0.19822794323434617</c:v>
                </c:pt>
                <c:pt idx="14">
                  <c:v>0.1481755614638352</c:v>
                </c:pt>
                <c:pt idx="15">
                  <c:v>0.10799626479959371</c:v>
                </c:pt>
                <c:pt idx="16">
                  <c:v>7.6877601947883997E-2</c:v>
                </c:pt>
                <c:pt idx="17">
                  <c:v>5.3556260238837708E-2</c:v>
                </c:pt>
                <c:pt idx="18">
                  <c:v>3.6591638902258888E-2</c:v>
                </c:pt>
                <c:pt idx="19">
                  <c:v>2.4575404223448775E-2</c:v>
                </c:pt>
                <c:pt idx="20">
                  <c:v>1.6261628767043675E-2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D77-4EC1-93AC-8AB77AFF1657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goedkeurkansen135!$D$19:$D$39</c:f>
              <c:numCache>
                <c:formatCode>0.000</c:formatCode>
                <c:ptCount val="21"/>
                <c:pt idx="0">
                  <c:v>0.99545923959960392</c:v>
                </c:pt>
                <c:pt idx="1">
                  <c:v>0.99345196048896445</c:v>
                </c:pt>
                <c:pt idx="2">
                  <c:v>0.99060413328224439</c:v>
                </c:pt>
                <c:pt idx="3">
                  <c:v>0.9866003355820786</c:v>
                </c:pt>
                <c:pt idx="4">
                  <c:v>0.98103122103363616</c:v>
                </c:pt>
                <c:pt idx="5">
                  <c:v>0.97338028469691285</c:v>
                </c:pt>
                <c:pt idx="6">
                  <c:v>0.96301746638328711</c:v>
                </c:pt>
                <c:pt idx="7">
                  <c:v>0.94920517127351245</c:v>
                </c:pt>
                <c:pt idx="8">
                  <c:v>0.93112311530310765</c:v>
                </c:pt>
                <c:pt idx="9">
                  <c:v>0.90791792375124691</c:v>
                </c:pt>
                <c:pt idx="10">
                  <c:v>0.87878083177823851</c:v>
                </c:pt>
                <c:pt idx="11">
                  <c:v>0.84305165129480431</c:v>
                </c:pt>
                <c:pt idx="12">
                  <c:v>0.80033963909694938</c:v>
                </c:pt>
                <c:pt idx="13">
                  <c:v>0.75064346247088132</c:v>
                </c:pt>
                <c:pt idx="14">
                  <c:v>0.69444575898336847</c:v>
                </c:pt>
                <c:pt idx="15">
                  <c:v>0.63275605844936889</c:v>
                </c:pt>
                <c:pt idx="16">
                  <c:v>0.56708158100039274</c:v>
                </c:pt>
                <c:pt idx="17">
                  <c:v>0.49931889068619772</c:v>
                </c:pt>
                <c:pt idx="18">
                  <c:v>0.43157765858057223</c:v>
                </c:pt>
                <c:pt idx="19">
                  <c:v>0.36596533486685962</c:v>
                </c:pt>
                <c:pt idx="20">
                  <c:v>0.30437223489432974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D77-4EC1-93AC-8AB77AFF1657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goedkeurkansen135!$E$19:$E$39</c:f>
              <c:numCache>
                <c:formatCode>0.000</c:formatCode>
                <c:ptCount val="21"/>
                <c:pt idx="0">
                  <c:v>0.98442994579875887</c:v>
                </c:pt>
                <c:pt idx="1">
                  <c:v>0.97719585993602254</c:v>
                </c:pt>
                <c:pt idx="2">
                  <c:v>0.96700630040522351</c:v>
                </c:pt>
                <c:pt idx="3">
                  <c:v>0.95292754912435995</c:v>
                </c:pt>
                <c:pt idx="4">
                  <c:v>0.93389286509453884</c:v>
                </c:pt>
                <c:pt idx="5">
                  <c:v>0.9087724893425545</c:v>
                </c:pt>
                <c:pt idx="6">
                  <c:v>0.87649172563439859</c:v>
                </c:pt>
                <c:pt idx="7">
                  <c:v>0.83619459841917654</c:v>
                </c:pt>
                <c:pt idx="8">
                  <c:v>0.78743538692686355</c:v>
                </c:pt>
                <c:pt idx="9">
                  <c:v>0.73036330473041911</c:v>
                </c:pt>
                <c:pt idx="10">
                  <c:v>0.66585322601032138</c:v>
                </c:pt>
                <c:pt idx="11">
                  <c:v>0.59553524509747136</c:v>
                </c:pt>
                <c:pt idx="12">
                  <c:v>0.52169283116678322</c:v>
                </c:pt>
                <c:pt idx="13">
                  <c:v>0.44703151540986807</c:v>
                </c:pt>
                <c:pt idx="14">
                  <c:v>0.37435756392627151</c:v>
                </c:pt>
                <c:pt idx="15">
                  <c:v>0.30623450131033492</c:v>
                </c:pt>
                <c:pt idx="16">
                  <c:v>0.24469258224320906</c:v>
                </c:pt>
                <c:pt idx="17">
                  <c:v>0.19104917131867583</c:v>
                </c:pt>
                <c:pt idx="18">
                  <c:v>0.14586397172671028</c:v>
                </c:pt>
                <c:pt idx="19">
                  <c:v>0.10901614269573191</c:v>
                </c:pt>
                <c:pt idx="20">
                  <c:v>7.9863789998325177E-2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D77-4EC1-93AC-8AB77AFF1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17888"/>
        <c:axId val="198519808"/>
      </c:scatterChart>
      <c:valAx>
        <c:axId val="19851788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519808"/>
        <c:crosses val="autoZero"/>
        <c:crossBetween val="midCat"/>
        <c:majorUnit val="0.02"/>
      </c:valAx>
      <c:valAx>
        <c:axId val="1985198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5178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goedkeurkansen135!$B$19:$B$39</c:f>
              <c:numCache>
                <c:formatCode>0.000</c:formatCode>
                <c:ptCount val="21"/>
                <c:pt idx="0">
                  <c:v>0.9991391415322366</c:v>
                </c:pt>
                <c:pt idx="1">
                  <c:v>0.99866568244163578</c:v>
                </c:pt>
                <c:pt idx="2">
                  <c:v>0.99793601749026495</c:v>
                </c:pt>
                <c:pt idx="3">
                  <c:v>0.99681785794562794</c:v>
                </c:pt>
                <c:pt idx="4">
                  <c:v>0.99511699474576742</c:v>
                </c:pt>
                <c:pt idx="5">
                  <c:v>0.99255376417396901</c:v>
                </c:pt>
                <c:pt idx="6">
                  <c:v>0.98873478216480437</c:v>
                </c:pt>
                <c:pt idx="7">
                  <c:v>0.9831222006795246</c:v>
                </c:pt>
                <c:pt idx="8">
                  <c:v>0.97500555054984861</c:v>
                </c:pt>
                <c:pt idx="9">
                  <c:v>0.9634849667930202</c:v>
                </c:pt>
                <c:pt idx="10">
                  <c:v>0.94747853923217484</c:v>
                </c:pt>
                <c:pt idx="11">
                  <c:v>0.92576911241368764</c:v>
                </c:pt>
                <c:pt idx="12">
                  <c:v>0.89710462587884154</c:v>
                </c:pt>
                <c:pt idx="13">
                  <c:v>0.8603583653577167</c:v>
                </c:pt>
                <c:pt idx="14">
                  <c:v>0.81473987762313482</c:v>
                </c:pt>
                <c:pt idx="15">
                  <c:v>0.76002565263841748</c:v>
                </c:pt>
                <c:pt idx="16">
                  <c:v>0.69675751985466328</c:v>
                </c:pt>
                <c:pt idx="17">
                  <c:v>0.62634628951560645</c:v>
                </c:pt>
                <c:pt idx="18">
                  <c:v>0.55102821962342796</c:v>
                </c:pt>
                <c:pt idx="19">
                  <c:v>0.47365529163113129</c:v>
                </c:pt>
                <c:pt idx="20">
                  <c:v>0.39734855454333207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CB7-43B8-9F28-58432DC89147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goedkeurkansen135!$C$19:$C$39</c:f>
              <c:numCache>
                <c:formatCode>0.000</c:formatCode>
                <c:ptCount val="21"/>
                <c:pt idx="0">
                  <c:v>0.95729257873650364</c:v>
                </c:pt>
                <c:pt idx="1">
                  <c:v>0.93795984856586834</c:v>
                </c:pt>
                <c:pt idx="2">
                  <c:v>0.91168804395806291</c:v>
                </c:pt>
                <c:pt idx="3">
                  <c:v>0.87707808118906638</c:v>
                </c:pt>
                <c:pt idx="4">
                  <c:v>0.83301180818114062</c:v>
                </c:pt>
                <c:pt idx="5">
                  <c:v>0.77893978435879552</c:v>
                </c:pt>
                <c:pt idx="6">
                  <c:v>0.71515787948169585</c:v>
                </c:pt>
                <c:pt idx="7">
                  <c:v>0.64298893539294011</c:v>
                </c:pt>
                <c:pt idx="8">
                  <c:v>0.56478825382028897</c:v>
                </c:pt>
                <c:pt idx="9">
                  <c:v>0.48372981916895819</c:v>
                </c:pt>
                <c:pt idx="10">
                  <c:v>0.40339648068142148</c:v>
                </c:pt>
                <c:pt idx="11">
                  <c:v>0.32726610219598395</c:v>
                </c:pt>
                <c:pt idx="12">
                  <c:v>0.25822478490999495</c:v>
                </c:pt>
                <c:pt idx="13">
                  <c:v>0.19822794323434617</c:v>
                </c:pt>
                <c:pt idx="14">
                  <c:v>0.1481755614638352</c:v>
                </c:pt>
                <c:pt idx="15">
                  <c:v>0.10799626479959371</c:v>
                </c:pt>
                <c:pt idx="16">
                  <c:v>7.6877601947883997E-2</c:v>
                </c:pt>
                <c:pt idx="17">
                  <c:v>5.3556260238837708E-2</c:v>
                </c:pt>
                <c:pt idx="18">
                  <c:v>3.6591638902258888E-2</c:v>
                </c:pt>
                <c:pt idx="19">
                  <c:v>2.4575404223448775E-2</c:v>
                </c:pt>
                <c:pt idx="20">
                  <c:v>1.6261628767043675E-2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CB7-43B8-9F28-58432DC89147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goedkeurkansen135!$D$19:$D$39</c:f>
              <c:numCache>
                <c:formatCode>0.000</c:formatCode>
                <c:ptCount val="21"/>
                <c:pt idx="0">
                  <c:v>0.99545923959960392</c:v>
                </c:pt>
                <c:pt idx="1">
                  <c:v>0.99345196048896445</c:v>
                </c:pt>
                <c:pt idx="2">
                  <c:v>0.99060413328224439</c:v>
                </c:pt>
                <c:pt idx="3">
                  <c:v>0.9866003355820786</c:v>
                </c:pt>
                <c:pt idx="4">
                  <c:v>0.98103122103363616</c:v>
                </c:pt>
                <c:pt idx="5">
                  <c:v>0.97338028469691285</c:v>
                </c:pt>
                <c:pt idx="6">
                  <c:v>0.96301746638328711</c:v>
                </c:pt>
                <c:pt idx="7">
                  <c:v>0.94920517127351245</c:v>
                </c:pt>
                <c:pt idx="8">
                  <c:v>0.93112311530310765</c:v>
                </c:pt>
                <c:pt idx="9">
                  <c:v>0.90791792375124691</c:v>
                </c:pt>
                <c:pt idx="10">
                  <c:v>0.87878083177823851</c:v>
                </c:pt>
                <c:pt idx="11">
                  <c:v>0.84305165129480431</c:v>
                </c:pt>
                <c:pt idx="12">
                  <c:v>0.80033963909694938</c:v>
                </c:pt>
                <c:pt idx="13">
                  <c:v>0.75064346247088132</c:v>
                </c:pt>
                <c:pt idx="14">
                  <c:v>0.69444575898336847</c:v>
                </c:pt>
                <c:pt idx="15">
                  <c:v>0.63275605844936889</c:v>
                </c:pt>
                <c:pt idx="16">
                  <c:v>0.56708158100039274</c:v>
                </c:pt>
                <c:pt idx="17">
                  <c:v>0.49931889068619772</c:v>
                </c:pt>
                <c:pt idx="18">
                  <c:v>0.43157765858057223</c:v>
                </c:pt>
                <c:pt idx="19">
                  <c:v>0.36596533486685962</c:v>
                </c:pt>
                <c:pt idx="20">
                  <c:v>0.30437223489432974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CB7-43B8-9F28-58432DC89147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goedkeurkansen135!$E$19:$E$39</c:f>
              <c:numCache>
                <c:formatCode>0.000</c:formatCode>
                <c:ptCount val="21"/>
                <c:pt idx="0">
                  <c:v>0.98442994579875887</c:v>
                </c:pt>
                <c:pt idx="1">
                  <c:v>0.97719585993602254</c:v>
                </c:pt>
                <c:pt idx="2">
                  <c:v>0.96700630040522351</c:v>
                </c:pt>
                <c:pt idx="3">
                  <c:v>0.95292754912435995</c:v>
                </c:pt>
                <c:pt idx="4">
                  <c:v>0.93389286509453884</c:v>
                </c:pt>
                <c:pt idx="5">
                  <c:v>0.9087724893425545</c:v>
                </c:pt>
                <c:pt idx="6">
                  <c:v>0.87649172563439859</c:v>
                </c:pt>
                <c:pt idx="7">
                  <c:v>0.83619459841917654</c:v>
                </c:pt>
                <c:pt idx="8">
                  <c:v>0.78743538692686355</c:v>
                </c:pt>
                <c:pt idx="9">
                  <c:v>0.73036330473041911</c:v>
                </c:pt>
                <c:pt idx="10">
                  <c:v>0.66585322601032138</c:v>
                </c:pt>
                <c:pt idx="11">
                  <c:v>0.59553524509747136</c:v>
                </c:pt>
                <c:pt idx="12">
                  <c:v>0.52169283116678322</c:v>
                </c:pt>
                <c:pt idx="13">
                  <c:v>0.44703151540986807</c:v>
                </c:pt>
                <c:pt idx="14">
                  <c:v>0.37435756392627151</c:v>
                </c:pt>
                <c:pt idx="15">
                  <c:v>0.30623450131033492</c:v>
                </c:pt>
                <c:pt idx="16">
                  <c:v>0.24469258224320906</c:v>
                </c:pt>
                <c:pt idx="17">
                  <c:v>0.19104917131867583</c:v>
                </c:pt>
                <c:pt idx="18">
                  <c:v>0.14586397172671028</c:v>
                </c:pt>
                <c:pt idx="19">
                  <c:v>0.10901614269573191</c:v>
                </c:pt>
                <c:pt idx="20">
                  <c:v>7.9863789998325177E-2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CB7-43B8-9F28-58432DC89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65248"/>
        <c:axId val="198571520"/>
      </c:scatterChart>
      <c:valAx>
        <c:axId val="19856524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571520"/>
        <c:crosses val="autoZero"/>
        <c:crossBetween val="midCat"/>
        <c:majorUnit val="0.02"/>
      </c:valAx>
      <c:valAx>
        <c:axId val="1985715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56524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goedkeurkansen135!$B$19:$B$39</c:f>
              <c:numCache>
                <c:formatCode>0.000</c:formatCode>
                <c:ptCount val="21"/>
                <c:pt idx="0">
                  <c:v>0.9991391415322366</c:v>
                </c:pt>
                <c:pt idx="1">
                  <c:v>0.99866568244163578</c:v>
                </c:pt>
                <c:pt idx="2">
                  <c:v>0.99793601749026495</c:v>
                </c:pt>
                <c:pt idx="3">
                  <c:v>0.99681785794562794</c:v>
                </c:pt>
                <c:pt idx="4">
                  <c:v>0.99511699474576742</c:v>
                </c:pt>
                <c:pt idx="5">
                  <c:v>0.99255376417396901</c:v>
                </c:pt>
                <c:pt idx="6">
                  <c:v>0.98873478216480437</c:v>
                </c:pt>
                <c:pt idx="7">
                  <c:v>0.9831222006795246</c:v>
                </c:pt>
                <c:pt idx="8">
                  <c:v>0.97500555054984861</c:v>
                </c:pt>
                <c:pt idx="9">
                  <c:v>0.9634849667930202</c:v>
                </c:pt>
                <c:pt idx="10">
                  <c:v>0.94747853923217484</c:v>
                </c:pt>
                <c:pt idx="11">
                  <c:v>0.92576911241368764</c:v>
                </c:pt>
                <c:pt idx="12">
                  <c:v>0.89710462587884154</c:v>
                </c:pt>
                <c:pt idx="13">
                  <c:v>0.8603583653577167</c:v>
                </c:pt>
                <c:pt idx="14">
                  <c:v>0.81473987762313482</c:v>
                </c:pt>
                <c:pt idx="15">
                  <c:v>0.76002565263841748</c:v>
                </c:pt>
                <c:pt idx="16">
                  <c:v>0.69675751985466328</c:v>
                </c:pt>
                <c:pt idx="17">
                  <c:v>0.62634628951560645</c:v>
                </c:pt>
                <c:pt idx="18">
                  <c:v>0.55102821962342796</c:v>
                </c:pt>
                <c:pt idx="19">
                  <c:v>0.47365529163113129</c:v>
                </c:pt>
                <c:pt idx="20">
                  <c:v>0.39734855454333207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486-4308-A139-EA4915906BCF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goedkeurkansen135!$C$19:$C$39</c:f>
              <c:numCache>
                <c:formatCode>0.000</c:formatCode>
                <c:ptCount val="21"/>
                <c:pt idx="0">
                  <c:v>0.95729257873650364</c:v>
                </c:pt>
                <c:pt idx="1">
                  <c:v>0.93795984856586834</c:v>
                </c:pt>
                <c:pt idx="2">
                  <c:v>0.91168804395806291</c:v>
                </c:pt>
                <c:pt idx="3">
                  <c:v>0.87707808118906638</c:v>
                </c:pt>
                <c:pt idx="4">
                  <c:v>0.83301180818114062</c:v>
                </c:pt>
                <c:pt idx="5">
                  <c:v>0.77893978435879552</c:v>
                </c:pt>
                <c:pt idx="6">
                  <c:v>0.71515787948169585</c:v>
                </c:pt>
                <c:pt idx="7">
                  <c:v>0.64298893539294011</c:v>
                </c:pt>
                <c:pt idx="8">
                  <c:v>0.56478825382028897</c:v>
                </c:pt>
                <c:pt idx="9">
                  <c:v>0.48372981916895819</c:v>
                </c:pt>
                <c:pt idx="10">
                  <c:v>0.40339648068142148</c:v>
                </c:pt>
                <c:pt idx="11">
                  <c:v>0.32726610219598395</c:v>
                </c:pt>
                <c:pt idx="12">
                  <c:v>0.25822478490999495</c:v>
                </c:pt>
                <c:pt idx="13">
                  <c:v>0.19822794323434617</c:v>
                </c:pt>
                <c:pt idx="14">
                  <c:v>0.1481755614638352</c:v>
                </c:pt>
                <c:pt idx="15">
                  <c:v>0.10799626479959371</c:v>
                </c:pt>
                <c:pt idx="16">
                  <c:v>7.6877601947883997E-2</c:v>
                </c:pt>
                <c:pt idx="17">
                  <c:v>5.3556260238837708E-2</c:v>
                </c:pt>
                <c:pt idx="18">
                  <c:v>3.6591638902258888E-2</c:v>
                </c:pt>
                <c:pt idx="19">
                  <c:v>2.4575404223448775E-2</c:v>
                </c:pt>
                <c:pt idx="20">
                  <c:v>1.6261628767043675E-2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486-4308-A139-EA4915906BCF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goedkeurkansen135!$D$19:$D$39</c:f>
              <c:numCache>
                <c:formatCode>0.000</c:formatCode>
                <c:ptCount val="21"/>
                <c:pt idx="0">
                  <c:v>0.99545923959960392</c:v>
                </c:pt>
                <c:pt idx="1">
                  <c:v>0.99345196048896445</c:v>
                </c:pt>
                <c:pt idx="2">
                  <c:v>0.99060413328224439</c:v>
                </c:pt>
                <c:pt idx="3">
                  <c:v>0.9866003355820786</c:v>
                </c:pt>
                <c:pt idx="4">
                  <c:v>0.98103122103363616</c:v>
                </c:pt>
                <c:pt idx="5">
                  <c:v>0.97338028469691285</c:v>
                </c:pt>
                <c:pt idx="6">
                  <c:v>0.96301746638328711</c:v>
                </c:pt>
                <c:pt idx="7">
                  <c:v>0.94920517127351245</c:v>
                </c:pt>
                <c:pt idx="8">
                  <c:v>0.93112311530310765</c:v>
                </c:pt>
                <c:pt idx="9">
                  <c:v>0.90791792375124691</c:v>
                </c:pt>
                <c:pt idx="10">
                  <c:v>0.87878083177823851</c:v>
                </c:pt>
                <c:pt idx="11">
                  <c:v>0.84305165129480431</c:v>
                </c:pt>
                <c:pt idx="12">
                  <c:v>0.80033963909694938</c:v>
                </c:pt>
                <c:pt idx="13">
                  <c:v>0.75064346247088132</c:v>
                </c:pt>
                <c:pt idx="14">
                  <c:v>0.69444575898336847</c:v>
                </c:pt>
                <c:pt idx="15">
                  <c:v>0.63275605844936889</c:v>
                </c:pt>
                <c:pt idx="16">
                  <c:v>0.56708158100039274</c:v>
                </c:pt>
                <c:pt idx="17">
                  <c:v>0.49931889068619772</c:v>
                </c:pt>
                <c:pt idx="18">
                  <c:v>0.43157765858057223</c:v>
                </c:pt>
                <c:pt idx="19">
                  <c:v>0.36596533486685962</c:v>
                </c:pt>
                <c:pt idx="20">
                  <c:v>0.30437223489432974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486-4308-A139-EA4915906BCF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goedkeurkansen135!$E$19:$E$39</c:f>
              <c:numCache>
                <c:formatCode>0.000</c:formatCode>
                <c:ptCount val="21"/>
                <c:pt idx="0">
                  <c:v>0.98442994579875887</c:v>
                </c:pt>
                <c:pt idx="1">
                  <c:v>0.97719585993602254</c:v>
                </c:pt>
                <c:pt idx="2">
                  <c:v>0.96700630040522351</c:v>
                </c:pt>
                <c:pt idx="3">
                  <c:v>0.95292754912435995</c:v>
                </c:pt>
                <c:pt idx="4">
                  <c:v>0.93389286509453884</c:v>
                </c:pt>
                <c:pt idx="5">
                  <c:v>0.9087724893425545</c:v>
                </c:pt>
                <c:pt idx="6">
                  <c:v>0.87649172563439859</c:v>
                </c:pt>
                <c:pt idx="7">
                  <c:v>0.83619459841917654</c:v>
                </c:pt>
                <c:pt idx="8">
                  <c:v>0.78743538692686355</c:v>
                </c:pt>
                <c:pt idx="9">
                  <c:v>0.73036330473041911</c:v>
                </c:pt>
                <c:pt idx="10">
                  <c:v>0.66585322601032138</c:v>
                </c:pt>
                <c:pt idx="11">
                  <c:v>0.59553524509747136</c:v>
                </c:pt>
                <c:pt idx="12">
                  <c:v>0.52169283116678322</c:v>
                </c:pt>
                <c:pt idx="13">
                  <c:v>0.44703151540986807</c:v>
                </c:pt>
                <c:pt idx="14">
                  <c:v>0.37435756392627151</c:v>
                </c:pt>
                <c:pt idx="15">
                  <c:v>0.30623450131033492</c:v>
                </c:pt>
                <c:pt idx="16">
                  <c:v>0.24469258224320906</c:v>
                </c:pt>
                <c:pt idx="17">
                  <c:v>0.19104917131867583</c:v>
                </c:pt>
                <c:pt idx="18">
                  <c:v>0.14586397172671028</c:v>
                </c:pt>
                <c:pt idx="19">
                  <c:v>0.10901614269573191</c:v>
                </c:pt>
                <c:pt idx="20">
                  <c:v>7.9863789998325177E-2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486-4308-A139-EA491590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84608"/>
        <c:axId val="199294976"/>
      </c:scatterChart>
      <c:valAx>
        <c:axId val="19928460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294976"/>
        <c:crosses val="autoZero"/>
        <c:crossBetween val="midCat"/>
        <c:majorUnit val="0.02"/>
      </c:valAx>
      <c:valAx>
        <c:axId val="1992949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28460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DAB'!$C$27:$C$47</c:f>
              <c:numCache>
                <c:formatCode>0.00</c:formatCode>
                <c:ptCount val="21"/>
                <c:pt idx="0">
                  <c:v>0.9412297969753054</c:v>
                </c:pt>
                <c:pt idx="1">
                  <c:v>0.92199910618666003</c:v>
                </c:pt>
                <c:pt idx="2">
                  <c:v>0.89780608076221291</c:v>
                </c:pt>
                <c:pt idx="3">
                  <c:v>0.86797949141709696</c:v>
                </c:pt>
                <c:pt idx="4">
                  <c:v>0.83200384680972084</c:v>
                </c:pt>
                <c:pt idx="5">
                  <c:v>0.78961827721686828</c:v>
                </c:pt>
                <c:pt idx="6">
                  <c:v>0.74091017791088931</c:v>
                </c:pt>
                <c:pt idx="7">
                  <c:v>0.68638455292036815</c:v>
                </c:pt>
                <c:pt idx="8">
                  <c:v>0.62698976158143593</c:v>
                </c:pt>
                <c:pt idx="9">
                  <c:v>0.56408554040239411</c:v>
                </c:pt>
                <c:pt idx="10">
                  <c:v>0.49934959073492147</c:v>
                </c:pt>
                <c:pt idx="11">
                  <c:v>0.43463243868965878</c:v>
                </c:pt>
                <c:pt idx="12">
                  <c:v>0.37178281336831398</c:v>
                </c:pt>
                <c:pt idx="13">
                  <c:v>0.31247333629457874</c:v>
                </c:pt>
                <c:pt idx="14">
                  <c:v>0.2580562339094773</c:v>
                </c:pt>
                <c:pt idx="15">
                  <c:v>0.20947110496977395</c:v>
                </c:pt>
                <c:pt idx="16">
                  <c:v>0.16721417509470743</c:v>
                </c:pt>
                <c:pt idx="17">
                  <c:v>0.13136508038267339</c:v>
                </c:pt>
                <c:pt idx="18">
                  <c:v>0.10165689384835409</c:v>
                </c:pt>
                <c:pt idx="19">
                  <c:v>7.7570051610698354E-2</c:v>
                </c:pt>
                <c:pt idx="20">
                  <c:v>5.8431171178397821E-2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24E-4DA3-95F5-F6A843C20B9B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DAB'!$D$27:$D$47</c:f>
              <c:numCache>
                <c:formatCode>0.00</c:formatCode>
                <c:ptCount val="21"/>
                <c:pt idx="0">
                  <c:v>0.8348842586104066</c:v>
                </c:pt>
                <c:pt idx="1">
                  <c:v>0.78815356014741478</c:v>
                </c:pt>
                <c:pt idx="2">
                  <c:v>0.73375616221687689</c:v>
                </c:pt>
                <c:pt idx="3">
                  <c:v>0.67243144032761293</c:v>
                </c:pt>
                <c:pt idx="4">
                  <c:v>0.60556587152816443</c:v>
                </c:pt>
                <c:pt idx="5">
                  <c:v>0.53512006678940927</c:v>
                </c:pt>
                <c:pt idx="6">
                  <c:v>0.46345075505428646</c:v>
                </c:pt>
                <c:pt idx="7">
                  <c:v>0.39305439436320017</c:v>
                </c:pt>
                <c:pt idx="8">
                  <c:v>0.32628211308558491</c:v>
                </c:pt>
                <c:pt idx="9">
                  <c:v>0.265084459452402</c:v>
                </c:pt>
                <c:pt idx="10">
                  <c:v>0.21083531761753183</c:v>
                </c:pt>
                <c:pt idx="11">
                  <c:v>0.1642611175429472</c:v>
                </c:pt>
                <c:pt idx="12">
                  <c:v>0.12547332850357781</c:v>
                </c:pt>
                <c:pt idx="13">
                  <c:v>9.4079165644149379E-2</c:v>
                </c:pt>
                <c:pt idx="14">
                  <c:v>6.9333801342135515E-2</c:v>
                </c:pt>
                <c:pt idx="15">
                  <c:v>5.0297997912894528E-2</c:v>
                </c:pt>
                <c:pt idx="16">
                  <c:v>3.5974375052467478E-2</c:v>
                </c:pt>
                <c:pt idx="17">
                  <c:v>2.5408162668892648E-2</c:v>
                </c:pt>
                <c:pt idx="18">
                  <c:v>1.7749719837504948E-2</c:v>
                </c:pt>
                <c:pt idx="19">
                  <c:v>1.22838467517023E-2</c:v>
                </c:pt>
                <c:pt idx="20">
                  <c:v>8.4345589352800288E-3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24E-4DA3-95F5-F6A843C20B9B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DAB'!$E$27:$E$47</c:f>
              <c:numCache>
                <c:formatCode>0.00</c:formatCode>
                <c:ptCount val="21"/>
                <c:pt idx="0">
                  <c:v>0.93112311530310765</c:v>
                </c:pt>
                <c:pt idx="1">
                  <c:v>0.90791792375124691</c:v>
                </c:pt>
                <c:pt idx="2">
                  <c:v>0.87878083177823851</c:v>
                </c:pt>
                <c:pt idx="3">
                  <c:v>0.84305165129480431</c:v>
                </c:pt>
                <c:pt idx="4">
                  <c:v>0.80033963909694938</c:v>
                </c:pt>
                <c:pt idx="5">
                  <c:v>0.75064346247088132</c:v>
                </c:pt>
                <c:pt idx="6">
                  <c:v>0.69444575898336847</c:v>
                </c:pt>
                <c:pt idx="7">
                  <c:v>0.63275605844936889</c:v>
                </c:pt>
                <c:pt idx="8">
                  <c:v>0.56708158100039274</c:v>
                </c:pt>
                <c:pt idx="9">
                  <c:v>0.49931889068619772</c:v>
                </c:pt>
                <c:pt idx="10">
                  <c:v>0.43157765858057223</c:v>
                </c:pt>
                <c:pt idx="11">
                  <c:v>0.36596533486685962</c:v>
                </c:pt>
                <c:pt idx="12">
                  <c:v>0.30437223489432974</c:v>
                </c:pt>
                <c:pt idx="13">
                  <c:v>0.24829642878290115</c:v>
                </c:pt>
                <c:pt idx="14">
                  <c:v>0.19873693157542893</c:v>
                </c:pt>
                <c:pt idx="15">
                  <c:v>0.15616606838955555</c:v>
                </c:pt>
                <c:pt idx="16">
                  <c:v>0.12057366261885726</c:v>
                </c:pt>
                <c:pt idx="17">
                  <c:v>9.1562366356248509E-2</c:v>
                </c:pt>
                <c:pt idx="18">
                  <c:v>6.8467867919356148E-2</c:v>
                </c:pt>
                <c:pt idx="19">
                  <c:v>5.0479569085781599E-2</c:v>
                </c:pt>
                <c:pt idx="20">
                  <c:v>3.6744090432226879E-2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24E-4DA3-95F5-F6A843C20B9B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DAB'!$F$27:$F$47</c:f>
              <c:numCache>
                <c:formatCode>0.00</c:formatCode>
                <c:ptCount val="21"/>
                <c:pt idx="0">
                  <c:v>0.78743538692686355</c:v>
                </c:pt>
                <c:pt idx="1">
                  <c:v>0.73036330473041911</c:v>
                </c:pt>
                <c:pt idx="2">
                  <c:v>0.66585322601032138</c:v>
                </c:pt>
                <c:pt idx="3">
                  <c:v>0.59553524509747136</c:v>
                </c:pt>
                <c:pt idx="4">
                  <c:v>0.52169283116678322</c:v>
                </c:pt>
                <c:pt idx="5">
                  <c:v>0.44703151540986807</c:v>
                </c:pt>
                <c:pt idx="6">
                  <c:v>0.37435756392627151</c:v>
                </c:pt>
                <c:pt idx="7">
                  <c:v>0.30623450131033492</c:v>
                </c:pt>
                <c:pt idx="8">
                  <c:v>0.24469258224320906</c:v>
                </c:pt>
                <c:pt idx="9">
                  <c:v>0.19104917131867583</c:v>
                </c:pt>
                <c:pt idx="10">
                  <c:v>0.14586397172671028</c:v>
                </c:pt>
                <c:pt idx="11">
                  <c:v>0.10901614269573191</c:v>
                </c:pt>
                <c:pt idx="12">
                  <c:v>7.9863789998325177E-2</c:v>
                </c:pt>
                <c:pt idx="13">
                  <c:v>5.7436746064023117E-2</c:v>
                </c:pt>
                <c:pt idx="14">
                  <c:v>4.0619666979760841E-2</c:v>
                </c:pt>
                <c:pt idx="15">
                  <c:v>2.8297732042813193E-2</c:v>
                </c:pt>
                <c:pt idx="16">
                  <c:v>1.9454126956209988E-2</c:v>
                </c:pt>
                <c:pt idx="17">
                  <c:v>1.32217135907157E-2</c:v>
                </c:pt>
                <c:pt idx="18">
                  <c:v>8.898772064475622E-3</c:v>
                </c:pt>
                <c:pt idx="19">
                  <c:v>5.9409596057409912E-3</c:v>
                </c:pt>
                <c:pt idx="20">
                  <c:v>3.9404312199197503E-3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24E-4DA3-95F5-F6A843C2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85440"/>
        <c:axId val="185887360"/>
      </c:scatterChart>
      <c:valAx>
        <c:axId val="18588544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5887360"/>
        <c:crosses val="autoZero"/>
        <c:crossBetween val="midCat"/>
        <c:majorUnit val="0.02"/>
      </c:valAx>
      <c:valAx>
        <c:axId val="1858873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58854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goedkeurkansen135!$B$18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goedkeurkansen135!$B$19:$B$39</c:f>
              <c:numCache>
                <c:formatCode>0.000</c:formatCode>
                <c:ptCount val="21"/>
                <c:pt idx="0">
                  <c:v>0.9991391415322366</c:v>
                </c:pt>
                <c:pt idx="1">
                  <c:v>0.99866568244163578</c:v>
                </c:pt>
                <c:pt idx="2">
                  <c:v>0.99793601749026495</c:v>
                </c:pt>
                <c:pt idx="3">
                  <c:v>0.99681785794562794</c:v>
                </c:pt>
                <c:pt idx="4">
                  <c:v>0.99511699474576742</c:v>
                </c:pt>
                <c:pt idx="5">
                  <c:v>0.99255376417396901</c:v>
                </c:pt>
                <c:pt idx="6">
                  <c:v>0.98873478216480437</c:v>
                </c:pt>
                <c:pt idx="7">
                  <c:v>0.9831222006795246</c:v>
                </c:pt>
                <c:pt idx="8">
                  <c:v>0.97500555054984861</c:v>
                </c:pt>
                <c:pt idx="9">
                  <c:v>0.9634849667930202</c:v>
                </c:pt>
                <c:pt idx="10">
                  <c:v>0.94747853923217484</c:v>
                </c:pt>
                <c:pt idx="11">
                  <c:v>0.92576911241368764</c:v>
                </c:pt>
                <c:pt idx="12">
                  <c:v>0.89710462587884154</c:v>
                </c:pt>
                <c:pt idx="13">
                  <c:v>0.8603583653577167</c:v>
                </c:pt>
                <c:pt idx="14">
                  <c:v>0.81473987762313482</c:v>
                </c:pt>
                <c:pt idx="15">
                  <c:v>0.76002565263841748</c:v>
                </c:pt>
                <c:pt idx="16">
                  <c:v>0.69675751985466328</c:v>
                </c:pt>
                <c:pt idx="17">
                  <c:v>0.62634628951560645</c:v>
                </c:pt>
                <c:pt idx="18">
                  <c:v>0.55102821962342796</c:v>
                </c:pt>
                <c:pt idx="19">
                  <c:v>0.47365529163113129</c:v>
                </c:pt>
                <c:pt idx="20">
                  <c:v>0.39734855454333207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C40-48A8-BFD6-4C036924499E}"/>
            </c:ext>
          </c:extLst>
        </c:ser>
        <c:ser>
          <c:idx val="1"/>
          <c:order val="1"/>
          <c:tx>
            <c:strRef>
              <c:f>goedkeurkansen135!$C$18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goedkeurkansen135!$C$19:$C$39</c:f>
              <c:numCache>
                <c:formatCode>0.000</c:formatCode>
                <c:ptCount val="21"/>
                <c:pt idx="0">
                  <c:v>0.95729257873650364</c:v>
                </c:pt>
                <c:pt idx="1">
                  <c:v>0.93795984856586834</c:v>
                </c:pt>
                <c:pt idx="2">
                  <c:v>0.91168804395806291</c:v>
                </c:pt>
                <c:pt idx="3">
                  <c:v>0.87707808118906638</c:v>
                </c:pt>
                <c:pt idx="4">
                  <c:v>0.83301180818114062</c:v>
                </c:pt>
                <c:pt idx="5">
                  <c:v>0.77893978435879552</c:v>
                </c:pt>
                <c:pt idx="6">
                  <c:v>0.71515787948169585</c:v>
                </c:pt>
                <c:pt idx="7">
                  <c:v>0.64298893539294011</c:v>
                </c:pt>
                <c:pt idx="8">
                  <c:v>0.56478825382028897</c:v>
                </c:pt>
                <c:pt idx="9">
                  <c:v>0.48372981916895819</c:v>
                </c:pt>
                <c:pt idx="10">
                  <c:v>0.40339648068142148</c:v>
                </c:pt>
                <c:pt idx="11">
                  <c:v>0.32726610219598395</c:v>
                </c:pt>
                <c:pt idx="12">
                  <c:v>0.25822478490999495</c:v>
                </c:pt>
                <c:pt idx="13">
                  <c:v>0.19822794323434617</c:v>
                </c:pt>
                <c:pt idx="14">
                  <c:v>0.1481755614638352</c:v>
                </c:pt>
                <c:pt idx="15">
                  <c:v>0.10799626479959371</c:v>
                </c:pt>
                <c:pt idx="16">
                  <c:v>7.6877601947883997E-2</c:v>
                </c:pt>
                <c:pt idx="17">
                  <c:v>5.3556260238837708E-2</c:v>
                </c:pt>
                <c:pt idx="18">
                  <c:v>3.6591638902258888E-2</c:v>
                </c:pt>
                <c:pt idx="19">
                  <c:v>2.4575404223448775E-2</c:v>
                </c:pt>
                <c:pt idx="20">
                  <c:v>1.6261628767043675E-2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C40-48A8-BFD6-4C036924499E}"/>
            </c:ext>
          </c:extLst>
        </c:ser>
        <c:ser>
          <c:idx val="2"/>
          <c:order val="2"/>
          <c:tx>
            <c:strRef>
              <c:f>goedkeurkansen135!$D$18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goedkeurkansen135!$D$19:$D$39</c:f>
              <c:numCache>
                <c:formatCode>0.000</c:formatCode>
                <c:ptCount val="21"/>
                <c:pt idx="0">
                  <c:v>0.99545923959960392</c:v>
                </c:pt>
                <c:pt idx="1">
                  <c:v>0.99345196048896445</c:v>
                </c:pt>
                <c:pt idx="2">
                  <c:v>0.99060413328224439</c:v>
                </c:pt>
                <c:pt idx="3">
                  <c:v>0.9866003355820786</c:v>
                </c:pt>
                <c:pt idx="4">
                  <c:v>0.98103122103363616</c:v>
                </c:pt>
                <c:pt idx="5">
                  <c:v>0.97338028469691285</c:v>
                </c:pt>
                <c:pt idx="6">
                  <c:v>0.96301746638328711</c:v>
                </c:pt>
                <c:pt idx="7">
                  <c:v>0.94920517127351245</c:v>
                </c:pt>
                <c:pt idx="8">
                  <c:v>0.93112311530310765</c:v>
                </c:pt>
                <c:pt idx="9">
                  <c:v>0.90791792375124691</c:v>
                </c:pt>
                <c:pt idx="10">
                  <c:v>0.87878083177823851</c:v>
                </c:pt>
                <c:pt idx="11">
                  <c:v>0.84305165129480431</c:v>
                </c:pt>
                <c:pt idx="12">
                  <c:v>0.80033963909694938</c:v>
                </c:pt>
                <c:pt idx="13">
                  <c:v>0.75064346247088132</c:v>
                </c:pt>
                <c:pt idx="14">
                  <c:v>0.69444575898336847</c:v>
                </c:pt>
                <c:pt idx="15">
                  <c:v>0.63275605844936889</c:v>
                </c:pt>
                <c:pt idx="16">
                  <c:v>0.56708158100039274</c:v>
                </c:pt>
                <c:pt idx="17">
                  <c:v>0.49931889068619772</c:v>
                </c:pt>
                <c:pt idx="18">
                  <c:v>0.43157765858057223</c:v>
                </c:pt>
                <c:pt idx="19">
                  <c:v>0.36596533486685962</c:v>
                </c:pt>
                <c:pt idx="20">
                  <c:v>0.30437223489432974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C40-48A8-BFD6-4C036924499E}"/>
            </c:ext>
          </c:extLst>
        </c:ser>
        <c:ser>
          <c:idx val="3"/>
          <c:order val="3"/>
          <c:tx>
            <c:strRef>
              <c:f>goedkeurkansen135!$E$18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goedkeurkansen135!$A$19:$A$39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goedkeurkansen135!$E$19:$E$39</c:f>
              <c:numCache>
                <c:formatCode>0.000</c:formatCode>
                <c:ptCount val="21"/>
                <c:pt idx="0">
                  <c:v>0.98442994579875887</c:v>
                </c:pt>
                <c:pt idx="1">
                  <c:v>0.97719585993602254</c:v>
                </c:pt>
                <c:pt idx="2">
                  <c:v>0.96700630040522351</c:v>
                </c:pt>
                <c:pt idx="3">
                  <c:v>0.95292754912435995</c:v>
                </c:pt>
                <c:pt idx="4">
                  <c:v>0.93389286509453884</c:v>
                </c:pt>
                <c:pt idx="5">
                  <c:v>0.9087724893425545</c:v>
                </c:pt>
                <c:pt idx="6">
                  <c:v>0.87649172563439859</c:v>
                </c:pt>
                <c:pt idx="7">
                  <c:v>0.83619459841917654</c:v>
                </c:pt>
                <c:pt idx="8">
                  <c:v>0.78743538692686355</c:v>
                </c:pt>
                <c:pt idx="9">
                  <c:v>0.73036330473041911</c:v>
                </c:pt>
                <c:pt idx="10">
                  <c:v>0.66585322601032138</c:v>
                </c:pt>
                <c:pt idx="11">
                  <c:v>0.59553524509747136</c:v>
                </c:pt>
                <c:pt idx="12">
                  <c:v>0.52169283116678322</c:v>
                </c:pt>
                <c:pt idx="13">
                  <c:v>0.44703151540986807</c:v>
                </c:pt>
                <c:pt idx="14">
                  <c:v>0.37435756392627151</c:v>
                </c:pt>
                <c:pt idx="15">
                  <c:v>0.30623450131033492</c:v>
                </c:pt>
                <c:pt idx="16">
                  <c:v>0.24469258224320906</c:v>
                </c:pt>
                <c:pt idx="17">
                  <c:v>0.19104917131867583</c:v>
                </c:pt>
                <c:pt idx="18">
                  <c:v>0.14586397172671028</c:v>
                </c:pt>
                <c:pt idx="19">
                  <c:v>0.10901614269573191</c:v>
                </c:pt>
                <c:pt idx="20">
                  <c:v>7.9863789998325177E-2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C40-48A8-BFD6-4C036924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48608"/>
        <c:axId val="199350528"/>
      </c:scatterChart>
      <c:valAx>
        <c:axId val="19934860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350528"/>
        <c:crosses val="autoZero"/>
        <c:crossBetween val="midCat"/>
        <c:majorUnit val="0.02"/>
      </c:valAx>
      <c:valAx>
        <c:axId val="19935052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34860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930-4993-AB43-19C2F9651284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930-4993-AB43-19C2F9651284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930-4993-AB43-19C2F9651284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930-4993-AB43-19C2F9651284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930-4993-AB43-19C2F9651284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930-4993-AB43-19C2F9651284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930-4993-AB43-19C2F9651284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930-4993-AB43-19C2F9651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06336"/>
        <c:axId val="199408256"/>
      </c:scatterChart>
      <c:valAx>
        <c:axId val="19940633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408256"/>
        <c:crosses val="autoZero"/>
        <c:crossBetween val="midCat"/>
        <c:majorUnit val="0.02"/>
      </c:valAx>
      <c:valAx>
        <c:axId val="1994082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40633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32B-4F21-A1B2-5A672D236EAD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32B-4F21-A1B2-5A672D236EAD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32B-4F21-A1B2-5A672D236EAD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32B-4F21-A1B2-5A672D236EAD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32B-4F21-A1B2-5A672D236EAD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32B-4F21-A1B2-5A672D236EAD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32B-4F21-A1B2-5A672D236EAD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32B-4F21-A1B2-5A672D236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32832"/>
        <c:axId val="199034752"/>
      </c:scatterChart>
      <c:valAx>
        <c:axId val="19903283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034752"/>
        <c:crosses val="autoZero"/>
        <c:crossBetween val="midCat"/>
        <c:majorUnit val="0.02"/>
      </c:valAx>
      <c:valAx>
        <c:axId val="1990347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0328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goedkeurkansen180!$A$12</c:f>
          <c:strCache>
            <c:ptCount val="1"/>
            <c:pt idx="0">
              <c:v>Kans op waarde hoger dan grens FAP[180] voor gemiddelde van 2 kernen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goedkeurkansen180!$B$19:$B$59</c:f>
              <c:numCache>
                <c:formatCode>0.000</c:formatCode>
                <c:ptCount val="41"/>
                <c:pt idx="0">
                  <c:v>0.99943817962543435</c:v>
                </c:pt>
                <c:pt idx="1">
                  <c:v>0.99909686598236613</c:v>
                </c:pt>
                <c:pt idx="2">
                  <c:v>0.99854991303764917</c:v>
                </c:pt>
                <c:pt idx="3">
                  <c:v>0.99767786092791511</c:v>
                </c:pt>
                <c:pt idx="4">
                  <c:v>0.99629729521029753</c:v>
                </c:pt>
                <c:pt idx="5">
                  <c:v>0.99413201461969003</c:v>
                </c:pt>
                <c:pt idx="6">
                  <c:v>0.99077597898433056</c:v>
                </c:pt>
                <c:pt idx="7">
                  <c:v>0.98564970992841028</c:v>
                </c:pt>
                <c:pt idx="8">
                  <c:v>0.97795581123331476</c:v>
                </c:pt>
                <c:pt idx="9">
                  <c:v>0.96664530764616252</c:v>
                </c:pt>
                <c:pt idx="10">
                  <c:v>0.95041380956471799</c:v>
                </c:pt>
                <c:pt idx="11">
                  <c:v>0.92775260016170125</c:v>
                </c:pt>
                <c:pt idx="12">
                  <c:v>0.89708001433881879</c:v>
                </c:pt>
                <c:pt idx="13">
                  <c:v>0.85696718755331058</c:v>
                </c:pt>
                <c:pt idx="14">
                  <c:v>0.80644557868452238</c:v>
                </c:pt>
                <c:pt idx="15">
                  <c:v>0.74534451056183371</c:v>
                </c:pt>
                <c:pt idx="16">
                  <c:v>0.67456862370723436</c:v>
                </c:pt>
                <c:pt idx="17">
                  <c:v>0.59620928458642053</c:v>
                </c:pt>
                <c:pt idx="18">
                  <c:v>0.51341012534546615</c:v>
                </c:pt>
                <c:pt idx="19">
                  <c:v>0.42997706851054107</c:v>
                </c:pt>
                <c:pt idx="20">
                  <c:v>0.34981327088733011</c:v>
                </c:pt>
                <c:pt idx="21">
                  <c:v>0.27632754102454515</c:v>
                </c:pt>
                <c:pt idx="22">
                  <c:v>0.21197547020433094</c:v>
                </c:pt>
                <c:pt idx="23">
                  <c:v>0.15803998990590643</c:v>
                </c:pt>
                <c:pt idx="24">
                  <c:v>0.1146701985808487</c:v>
                </c:pt>
                <c:pt idx="25">
                  <c:v>8.1116923269943131E-2</c:v>
                </c:pt>
                <c:pt idx="26">
                  <c:v>5.6062267593672006E-2</c:v>
                </c:pt>
                <c:pt idx="27">
                  <c:v>3.7944403850589961E-2</c:v>
                </c:pt>
                <c:pt idx="28">
                  <c:v>2.5212561002078034E-2</c:v>
                </c:pt>
                <c:pt idx="29">
                  <c:v>1.6488026845601654E-2</c:v>
                </c:pt>
                <c:pt idx="30">
                  <c:v>1.0638424125790785E-2</c:v>
                </c:pt>
                <c:pt idx="31">
                  <c:v>6.788537119660704E-3</c:v>
                </c:pt>
                <c:pt idx="32">
                  <c:v>4.2937763478764403E-3</c:v>
                </c:pt>
                <c:pt idx="33">
                  <c:v>2.6975491650323403E-3</c:v>
                </c:pt>
                <c:pt idx="34">
                  <c:v>1.6865128882114187E-3</c:v>
                </c:pt>
                <c:pt idx="35">
                  <c:v>1.0510955157870688E-3</c:v>
                </c:pt>
                <c:pt idx="36">
                  <c:v>6.5401443053081387E-4</c:v>
                </c:pt>
                <c:pt idx="37">
                  <c:v>4.0682410720936933E-4</c:v>
                </c:pt>
                <c:pt idx="38">
                  <c:v>2.5328369979484792E-4</c:v>
                </c:pt>
                <c:pt idx="39">
                  <c:v>1.5798896872973954E-4</c:v>
                </c:pt>
                <c:pt idx="40">
                  <c:v>9.8818803760842593E-5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192-49F4-9FDC-AFE92E0B8C2F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goedkeurkansen180!$C$19:$C$59</c:f>
              <c:numCache>
                <c:formatCode>0.000</c:formatCode>
                <c:ptCount val="4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  <c:pt idx="21">
                  <c:v>5.6358890757079302E-3</c:v>
                </c:pt>
                <c:pt idx="22">
                  <c:v>3.4834880319041406E-3</c:v>
                </c:pt>
                <c:pt idx="23">
                  <c:v>2.1393856711858432E-3</c:v>
                </c:pt>
                <c:pt idx="24">
                  <c:v>1.3082114312556055E-3</c:v>
                </c:pt>
                <c:pt idx="25">
                  <c:v>7.9794896050021174E-4</c:v>
                </c:pt>
                <c:pt idx="26">
                  <c:v>4.8627256694036509E-4</c:v>
                </c:pt>
                <c:pt idx="27">
                  <c:v>2.964834770143216E-4</c:v>
                </c:pt>
                <c:pt idx="28">
                  <c:v>1.8107621441347375E-4</c:v>
                </c:pt>
                <c:pt idx="29">
                  <c:v>1.1089429107289259E-4</c:v>
                </c:pt>
                <c:pt idx="30">
                  <c:v>6.8158580073673781E-5</c:v>
                </c:pt>
                <c:pt idx="31">
                  <c:v>4.2073592057437414E-5</c:v>
                </c:pt>
                <c:pt idx="32">
                  <c:v>2.6099678883137086E-5</c:v>
                </c:pt>
                <c:pt idx="33">
                  <c:v>1.6278241286654542E-5</c:v>
                </c:pt>
                <c:pt idx="34">
                  <c:v>1.0211615475076557E-5</c:v>
                </c:pt>
                <c:pt idx="35">
                  <c:v>6.4450656430209686E-6</c:v>
                </c:pt>
                <c:pt idx="36">
                  <c:v>4.0936045406435943E-6</c:v>
                </c:pt>
                <c:pt idx="37">
                  <c:v>2.6169944351077129E-6</c:v>
                </c:pt>
                <c:pt idx="38">
                  <c:v>1.6840997411193197E-6</c:v>
                </c:pt>
                <c:pt idx="39">
                  <c:v>1.0910160694128125E-6</c:v>
                </c:pt>
                <c:pt idx="40">
                  <c:v>7.1155194828441933E-7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192-49F4-9FDC-AFE92E0B8C2F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goedkeurkansen180!$D$19:$D$59</c:f>
              <c:numCache>
                <c:formatCode>0.000</c:formatCode>
                <c:ptCount val="41"/>
                <c:pt idx="0">
                  <c:v>0.99463873485808418</c:v>
                </c:pt>
                <c:pt idx="1">
                  <c:v>0.9919613446234965</c:v>
                </c:pt>
                <c:pt idx="2">
                  <c:v>0.98803887552699521</c:v>
                </c:pt>
                <c:pt idx="3">
                  <c:v>0.98236688276884188</c:v>
                </c:pt>
                <c:pt idx="4">
                  <c:v>0.97428918800260422</c:v>
                </c:pt>
                <c:pt idx="5">
                  <c:v>0.96298571143139766</c:v>
                </c:pt>
                <c:pt idx="6">
                  <c:v>0.94748082657742283</c:v>
                </c:pt>
                <c:pt idx="7">
                  <c:v>0.92668416629514416</c:v>
                </c:pt>
                <c:pt idx="8">
                  <c:v>0.89947465601489907</c:v>
                </c:pt>
                <c:pt idx="9">
                  <c:v>0.86483264742978772</c:v>
                </c:pt>
                <c:pt idx="10">
                  <c:v>0.82201341590557819</c:v>
                </c:pt>
                <c:pt idx="11">
                  <c:v>0.77073921847924165</c:v>
                </c:pt>
                <c:pt idx="12">
                  <c:v>0.71137096928743904</c:v>
                </c:pt>
                <c:pt idx="13">
                  <c:v>0.64501139606264202</c:v>
                </c:pt>
                <c:pt idx="14">
                  <c:v>0.57349636902635215</c:v>
                </c:pt>
                <c:pt idx="15">
                  <c:v>0.49925299841486503</c:v>
                </c:pt>
                <c:pt idx="16">
                  <c:v>0.42503775509189701</c:v>
                </c:pt>
                <c:pt idx="17">
                  <c:v>0.3536036578599987</c:v>
                </c:pt>
                <c:pt idx="18">
                  <c:v>0.28736821825129788</c:v>
                </c:pt>
                <c:pt idx="19">
                  <c:v>0.22815358668575109</c:v>
                </c:pt>
                <c:pt idx="20">
                  <c:v>0.17704731165973991</c:v>
                </c:pt>
                <c:pt idx="21">
                  <c:v>0.13439621461227721</c:v>
                </c:pt>
                <c:pt idx="22">
                  <c:v>9.9911385568823063E-2</c:v>
                </c:pt>
                <c:pt idx="23">
                  <c:v>7.2840726444442949E-2</c:v>
                </c:pt>
                <c:pt idx="24">
                  <c:v>5.2160971936266724E-2</c:v>
                </c:pt>
                <c:pt idx="25">
                  <c:v>3.6750525469920026E-2</c:v>
                </c:pt>
                <c:pt idx="26">
                  <c:v>2.5520649057805534E-2</c:v>
                </c:pt>
                <c:pt idx="27">
                  <c:v>1.7498555257114846E-2</c:v>
                </c:pt>
                <c:pt idx="28">
                  <c:v>1.1867447994590866E-2</c:v>
                </c:pt>
                <c:pt idx="29">
                  <c:v>7.9743523239622031E-3</c:v>
                </c:pt>
                <c:pt idx="30">
                  <c:v>5.3176486825867149E-3</c:v>
                </c:pt>
                <c:pt idx="31">
                  <c:v>3.5244412007911789E-3</c:v>
                </c:pt>
                <c:pt idx="32">
                  <c:v>2.3249816231699018E-3</c:v>
                </c:pt>
                <c:pt idx="33">
                  <c:v>1.5285117901010536E-3</c:v>
                </c:pt>
                <c:pt idx="34">
                  <c:v>1.0026462192421633E-3</c:v>
                </c:pt>
                <c:pt idx="35">
                  <c:v>6.5692347024232393E-4</c:v>
                </c:pt>
                <c:pt idx="36">
                  <c:v>4.3030751394203259E-4</c:v>
                </c:pt>
                <c:pt idx="37">
                  <c:v>2.8203439554191592E-4</c:v>
                </c:pt>
                <c:pt idx="38">
                  <c:v>1.8509812451400555E-4</c:v>
                </c:pt>
                <c:pt idx="39">
                  <c:v>1.2171825533327116E-4</c:v>
                </c:pt>
                <c:pt idx="40">
                  <c:v>8.0242175488043837E-5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192-49F4-9FDC-AFE92E0B8C2F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goedkeurkansen180!$E$19:$E$59</c:f>
              <c:numCache>
                <c:formatCode>0.000</c:formatCode>
                <c:ptCount val="4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  <c:pt idx="21">
                  <c:v>2.672005055040658E-2</c:v>
                </c:pt>
                <c:pt idx="22">
                  <c:v>1.7744398150288516E-2</c:v>
                </c:pt>
                <c:pt idx="23">
                  <c:v>1.1631301008858846E-2</c:v>
                </c:pt>
                <c:pt idx="24">
                  <c:v>7.5420134123679377E-3</c:v>
                </c:pt>
                <c:pt idx="25">
                  <c:v>4.8477215052821999E-3</c:v>
                </c:pt>
                <c:pt idx="26">
                  <c:v>3.0946932381793807E-3</c:v>
                </c:pt>
                <c:pt idx="27">
                  <c:v>1.9656088689107187E-3</c:v>
                </c:pt>
                <c:pt idx="28">
                  <c:v>1.2441548593302306E-3</c:v>
                </c:pt>
                <c:pt idx="29">
                  <c:v>7.859151998004276E-4</c:v>
                </c:pt>
                <c:pt idx="30">
                  <c:v>4.960852941185398E-4</c:v>
                </c:pt>
                <c:pt idx="31">
                  <c:v>3.1325973812957079E-4</c:v>
                </c:pt>
                <c:pt idx="32">
                  <c:v>1.9808217342137311E-4</c:v>
                </c:pt>
                <c:pt idx="33">
                  <c:v>1.2552942327147712E-4</c:v>
                </c:pt>
                <c:pt idx="34">
                  <c:v>7.9784513678379327E-5</c:v>
                </c:pt>
                <c:pt idx="35">
                  <c:v>5.0889739536038948E-5</c:v>
                </c:pt>
                <c:pt idx="36">
                  <c:v>3.2591407755306374E-5</c:v>
                </c:pt>
                <c:pt idx="37">
                  <c:v>2.0966303549183123E-5</c:v>
                </c:pt>
                <c:pt idx="38">
                  <c:v>1.3553062424029528E-5</c:v>
                </c:pt>
                <c:pt idx="39">
                  <c:v>8.8058501749582786E-6</c:v>
                </c:pt>
                <c:pt idx="40">
                  <c:v>5.7520036519256054E-6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192-49F4-9FDC-AFE92E0B8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85184"/>
        <c:axId val="198287360"/>
      </c:scatterChart>
      <c:valAx>
        <c:axId val="198285184"/>
        <c:scaling>
          <c:orientation val="minMax"/>
          <c:max val="0.5500000000000000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FAP[180]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287360"/>
        <c:crosses val="autoZero"/>
        <c:crossBetween val="midCat"/>
        <c:majorUnit val="5.000000000000001E-2"/>
      </c:valAx>
      <c:valAx>
        <c:axId val="1982873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82851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58890586437889"/>
          <c:y val="0.4518725349839291"/>
          <c:w val="0.98933943891341936"/>
          <c:h val="0.60294240459247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02-48B0-90B7-60C3AEAA400D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B02-48B0-90B7-60C3AEAA400D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B02-48B0-90B7-60C3AEAA400D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B02-48B0-90B7-60C3AEAA4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06944"/>
        <c:axId val="199108864"/>
      </c:scatterChart>
      <c:valAx>
        <c:axId val="199106944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108864"/>
        <c:crosses val="autoZero"/>
        <c:crossBetween val="midCat"/>
        <c:majorUnit val="0.01"/>
      </c:valAx>
      <c:valAx>
        <c:axId val="199108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10694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goedkeurkansen180!$B$19:$B$39</c:f>
              <c:numCache>
                <c:formatCode>0.000</c:formatCode>
                <c:ptCount val="21"/>
                <c:pt idx="0">
                  <c:v>0.99943817962543435</c:v>
                </c:pt>
                <c:pt idx="1">
                  <c:v>0.99909686598236613</c:v>
                </c:pt>
                <c:pt idx="2">
                  <c:v>0.99854991303764917</c:v>
                </c:pt>
                <c:pt idx="3">
                  <c:v>0.99767786092791511</c:v>
                </c:pt>
                <c:pt idx="4">
                  <c:v>0.99629729521029753</c:v>
                </c:pt>
                <c:pt idx="5">
                  <c:v>0.99413201461969003</c:v>
                </c:pt>
                <c:pt idx="6">
                  <c:v>0.99077597898433056</c:v>
                </c:pt>
                <c:pt idx="7">
                  <c:v>0.98564970992841028</c:v>
                </c:pt>
                <c:pt idx="8">
                  <c:v>0.97795581123331476</c:v>
                </c:pt>
                <c:pt idx="9">
                  <c:v>0.96664530764616252</c:v>
                </c:pt>
                <c:pt idx="10">
                  <c:v>0.95041380956471799</c:v>
                </c:pt>
                <c:pt idx="11">
                  <c:v>0.92775260016170125</c:v>
                </c:pt>
                <c:pt idx="12">
                  <c:v>0.89708001433881879</c:v>
                </c:pt>
                <c:pt idx="13">
                  <c:v>0.85696718755331058</c:v>
                </c:pt>
                <c:pt idx="14">
                  <c:v>0.80644557868452238</c:v>
                </c:pt>
                <c:pt idx="15">
                  <c:v>0.74534451056183371</c:v>
                </c:pt>
                <c:pt idx="16">
                  <c:v>0.67456862370723436</c:v>
                </c:pt>
                <c:pt idx="17">
                  <c:v>0.59620928458642053</c:v>
                </c:pt>
                <c:pt idx="18">
                  <c:v>0.51341012534546615</c:v>
                </c:pt>
                <c:pt idx="19">
                  <c:v>0.42997706851054107</c:v>
                </c:pt>
                <c:pt idx="20">
                  <c:v>0.34981327088733011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C91-4E05-9B6B-F7179C9BDA50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goedkeurkansen180!$C$19:$C$39</c:f>
              <c:numCache>
                <c:formatCode>0.000</c:formatCode>
                <c:ptCount val="2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C91-4E05-9B6B-F7179C9BDA50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goedkeurkansen180!$D$19:$D$39</c:f>
              <c:numCache>
                <c:formatCode>0.000</c:formatCode>
                <c:ptCount val="21"/>
                <c:pt idx="0">
                  <c:v>0.99463873485808418</c:v>
                </c:pt>
                <c:pt idx="1">
                  <c:v>0.9919613446234965</c:v>
                </c:pt>
                <c:pt idx="2">
                  <c:v>0.98803887552699521</c:v>
                </c:pt>
                <c:pt idx="3">
                  <c:v>0.98236688276884188</c:v>
                </c:pt>
                <c:pt idx="4">
                  <c:v>0.97428918800260422</c:v>
                </c:pt>
                <c:pt idx="5">
                  <c:v>0.96298571143139766</c:v>
                </c:pt>
                <c:pt idx="6">
                  <c:v>0.94748082657742283</c:v>
                </c:pt>
                <c:pt idx="7">
                  <c:v>0.92668416629514416</c:v>
                </c:pt>
                <c:pt idx="8">
                  <c:v>0.89947465601489907</c:v>
                </c:pt>
                <c:pt idx="9">
                  <c:v>0.86483264742978772</c:v>
                </c:pt>
                <c:pt idx="10">
                  <c:v>0.82201341590557819</c:v>
                </c:pt>
                <c:pt idx="11">
                  <c:v>0.77073921847924165</c:v>
                </c:pt>
                <c:pt idx="12">
                  <c:v>0.71137096928743904</c:v>
                </c:pt>
                <c:pt idx="13">
                  <c:v>0.64501139606264202</c:v>
                </c:pt>
                <c:pt idx="14">
                  <c:v>0.57349636902635215</c:v>
                </c:pt>
                <c:pt idx="15">
                  <c:v>0.49925299841486503</c:v>
                </c:pt>
                <c:pt idx="16">
                  <c:v>0.42503775509189701</c:v>
                </c:pt>
                <c:pt idx="17">
                  <c:v>0.3536036578599987</c:v>
                </c:pt>
                <c:pt idx="18">
                  <c:v>0.28736821825129788</c:v>
                </c:pt>
                <c:pt idx="19">
                  <c:v>0.22815358668575109</c:v>
                </c:pt>
                <c:pt idx="20">
                  <c:v>0.17704731165973991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C91-4E05-9B6B-F7179C9BDA50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goedkeurkansen180!$E$19:$E$39</c:f>
              <c:numCache>
                <c:formatCode>0.000</c:formatCode>
                <c:ptCount val="2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C91-4E05-9B6B-F7179C9BD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53536"/>
        <c:axId val="199757824"/>
      </c:scatterChart>
      <c:valAx>
        <c:axId val="19915353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757824"/>
        <c:crosses val="autoZero"/>
        <c:crossBetween val="midCat"/>
        <c:majorUnit val="0.02"/>
      </c:valAx>
      <c:valAx>
        <c:axId val="1997578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15353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goedkeurkansen180!$B$19:$B$39</c:f>
              <c:numCache>
                <c:formatCode>0.000</c:formatCode>
                <c:ptCount val="21"/>
                <c:pt idx="0">
                  <c:v>0.99943817962543435</c:v>
                </c:pt>
                <c:pt idx="1">
                  <c:v>0.99909686598236613</c:v>
                </c:pt>
                <c:pt idx="2">
                  <c:v>0.99854991303764917</c:v>
                </c:pt>
                <c:pt idx="3">
                  <c:v>0.99767786092791511</c:v>
                </c:pt>
                <c:pt idx="4">
                  <c:v>0.99629729521029753</c:v>
                </c:pt>
                <c:pt idx="5">
                  <c:v>0.99413201461969003</c:v>
                </c:pt>
                <c:pt idx="6">
                  <c:v>0.99077597898433056</c:v>
                </c:pt>
                <c:pt idx="7">
                  <c:v>0.98564970992841028</c:v>
                </c:pt>
                <c:pt idx="8">
                  <c:v>0.97795581123331476</c:v>
                </c:pt>
                <c:pt idx="9">
                  <c:v>0.96664530764616252</c:v>
                </c:pt>
                <c:pt idx="10">
                  <c:v>0.95041380956471799</c:v>
                </c:pt>
                <c:pt idx="11">
                  <c:v>0.92775260016170125</c:v>
                </c:pt>
                <c:pt idx="12">
                  <c:v>0.89708001433881879</c:v>
                </c:pt>
                <c:pt idx="13">
                  <c:v>0.85696718755331058</c:v>
                </c:pt>
                <c:pt idx="14">
                  <c:v>0.80644557868452238</c:v>
                </c:pt>
                <c:pt idx="15">
                  <c:v>0.74534451056183371</c:v>
                </c:pt>
                <c:pt idx="16">
                  <c:v>0.67456862370723436</c:v>
                </c:pt>
                <c:pt idx="17">
                  <c:v>0.59620928458642053</c:v>
                </c:pt>
                <c:pt idx="18">
                  <c:v>0.51341012534546615</c:v>
                </c:pt>
                <c:pt idx="19">
                  <c:v>0.42997706851054107</c:v>
                </c:pt>
                <c:pt idx="20">
                  <c:v>0.34981327088733011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21E-4E36-8B53-992EA6C36409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goedkeurkansen180!$C$19:$C$39</c:f>
              <c:numCache>
                <c:formatCode>0.000</c:formatCode>
                <c:ptCount val="2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21E-4E36-8B53-992EA6C36409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goedkeurkansen180!$D$19:$D$39</c:f>
              <c:numCache>
                <c:formatCode>0.000</c:formatCode>
                <c:ptCount val="21"/>
                <c:pt idx="0">
                  <c:v>0.99463873485808418</c:v>
                </c:pt>
                <c:pt idx="1">
                  <c:v>0.9919613446234965</c:v>
                </c:pt>
                <c:pt idx="2">
                  <c:v>0.98803887552699521</c:v>
                </c:pt>
                <c:pt idx="3">
                  <c:v>0.98236688276884188</c:v>
                </c:pt>
                <c:pt idx="4">
                  <c:v>0.97428918800260422</c:v>
                </c:pt>
                <c:pt idx="5">
                  <c:v>0.96298571143139766</c:v>
                </c:pt>
                <c:pt idx="6">
                  <c:v>0.94748082657742283</c:v>
                </c:pt>
                <c:pt idx="7">
                  <c:v>0.92668416629514416</c:v>
                </c:pt>
                <c:pt idx="8">
                  <c:v>0.89947465601489907</c:v>
                </c:pt>
                <c:pt idx="9">
                  <c:v>0.86483264742978772</c:v>
                </c:pt>
                <c:pt idx="10">
                  <c:v>0.82201341590557819</c:v>
                </c:pt>
                <c:pt idx="11">
                  <c:v>0.77073921847924165</c:v>
                </c:pt>
                <c:pt idx="12">
                  <c:v>0.71137096928743904</c:v>
                </c:pt>
                <c:pt idx="13">
                  <c:v>0.64501139606264202</c:v>
                </c:pt>
                <c:pt idx="14">
                  <c:v>0.57349636902635215</c:v>
                </c:pt>
                <c:pt idx="15">
                  <c:v>0.49925299841486503</c:v>
                </c:pt>
                <c:pt idx="16">
                  <c:v>0.42503775509189701</c:v>
                </c:pt>
                <c:pt idx="17">
                  <c:v>0.3536036578599987</c:v>
                </c:pt>
                <c:pt idx="18">
                  <c:v>0.28736821825129788</c:v>
                </c:pt>
                <c:pt idx="19">
                  <c:v>0.22815358668575109</c:v>
                </c:pt>
                <c:pt idx="20">
                  <c:v>0.17704731165973991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21E-4E36-8B53-992EA6C36409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goedkeurkansen180!$E$19:$E$39</c:f>
              <c:numCache>
                <c:formatCode>0.000</c:formatCode>
                <c:ptCount val="2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21E-4E36-8B53-992EA6C3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86880"/>
        <c:axId val="199788800"/>
      </c:scatterChart>
      <c:valAx>
        <c:axId val="19978688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788800"/>
        <c:crosses val="autoZero"/>
        <c:crossBetween val="midCat"/>
        <c:majorUnit val="0.02"/>
      </c:valAx>
      <c:valAx>
        <c:axId val="1997888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78688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goedkeurkansen180!$B$19:$B$39</c:f>
              <c:numCache>
                <c:formatCode>0.000</c:formatCode>
                <c:ptCount val="21"/>
                <c:pt idx="0">
                  <c:v>0.99943817962543435</c:v>
                </c:pt>
                <c:pt idx="1">
                  <c:v>0.99909686598236613</c:v>
                </c:pt>
                <c:pt idx="2">
                  <c:v>0.99854991303764917</c:v>
                </c:pt>
                <c:pt idx="3">
                  <c:v>0.99767786092791511</c:v>
                </c:pt>
                <c:pt idx="4">
                  <c:v>0.99629729521029753</c:v>
                </c:pt>
                <c:pt idx="5">
                  <c:v>0.99413201461969003</c:v>
                </c:pt>
                <c:pt idx="6">
                  <c:v>0.99077597898433056</c:v>
                </c:pt>
                <c:pt idx="7">
                  <c:v>0.98564970992841028</c:v>
                </c:pt>
                <c:pt idx="8">
                  <c:v>0.97795581123331476</c:v>
                </c:pt>
                <c:pt idx="9">
                  <c:v>0.96664530764616252</c:v>
                </c:pt>
                <c:pt idx="10">
                  <c:v>0.95041380956471799</c:v>
                </c:pt>
                <c:pt idx="11">
                  <c:v>0.92775260016170125</c:v>
                </c:pt>
                <c:pt idx="12">
                  <c:v>0.89708001433881879</c:v>
                </c:pt>
                <c:pt idx="13">
                  <c:v>0.85696718755331058</c:v>
                </c:pt>
                <c:pt idx="14">
                  <c:v>0.80644557868452238</c:v>
                </c:pt>
                <c:pt idx="15">
                  <c:v>0.74534451056183371</c:v>
                </c:pt>
                <c:pt idx="16">
                  <c:v>0.67456862370723436</c:v>
                </c:pt>
                <c:pt idx="17">
                  <c:v>0.59620928458642053</c:v>
                </c:pt>
                <c:pt idx="18">
                  <c:v>0.51341012534546615</c:v>
                </c:pt>
                <c:pt idx="19">
                  <c:v>0.42997706851054107</c:v>
                </c:pt>
                <c:pt idx="20">
                  <c:v>0.34981327088733011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15D-4DC8-93A2-57ECA8FCD672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goedkeurkansen180!$C$19:$C$39</c:f>
              <c:numCache>
                <c:formatCode>0.000</c:formatCode>
                <c:ptCount val="2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15D-4DC8-93A2-57ECA8FCD672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goedkeurkansen180!$D$19:$D$39</c:f>
              <c:numCache>
                <c:formatCode>0.000</c:formatCode>
                <c:ptCount val="21"/>
                <c:pt idx="0">
                  <c:v>0.99463873485808418</c:v>
                </c:pt>
                <c:pt idx="1">
                  <c:v>0.9919613446234965</c:v>
                </c:pt>
                <c:pt idx="2">
                  <c:v>0.98803887552699521</c:v>
                </c:pt>
                <c:pt idx="3">
                  <c:v>0.98236688276884188</c:v>
                </c:pt>
                <c:pt idx="4">
                  <c:v>0.97428918800260422</c:v>
                </c:pt>
                <c:pt idx="5">
                  <c:v>0.96298571143139766</c:v>
                </c:pt>
                <c:pt idx="6">
                  <c:v>0.94748082657742283</c:v>
                </c:pt>
                <c:pt idx="7">
                  <c:v>0.92668416629514416</c:v>
                </c:pt>
                <c:pt idx="8">
                  <c:v>0.89947465601489907</c:v>
                </c:pt>
                <c:pt idx="9">
                  <c:v>0.86483264742978772</c:v>
                </c:pt>
                <c:pt idx="10">
                  <c:v>0.82201341590557819</c:v>
                </c:pt>
                <c:pt idx="11">
                  <c:v>0.77073921847924165</c:v>
                </c:pt>
                <c:pt idx="12">
                  <c:v>0.71137096928743904</c:v>
                </c:pt>
                <c:pt idx="13">
                  <c:v>0.64501139606264202</c:v>
                </c:pt>
                <c:pt idx="14">
                  <c:v>0.57349636902635215</c:v>
                </c:pt>
                <c:pt idx="15">
                  <c:v>0.49925299841486503</c:v>
                </c:pt>
                <c:pt idx="16">
                  <c:v>0.42503775509189701</c:v>
                </c:pt>
                <c:pt idx="17">
                  <c:v>0.3536036578599987</c:v>
                </c:pt>
                <c:pt idx="18">
                  <c:v>0.28736821825129788</c:v>
                </c:pt>
                <c:pt idx="19">
                  <c:v>0.22815358668575109</c:v>
                </c:pt>
                <c:pt idx="20">
                  <c:v>0.17704731165973991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15D-4DC8-93A2-57ECA8FCD672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goedkeurkansen180!$E$19:$E$39</c:f>
              <c:numCache>
                <c:formatCode>0.000</c:formatCode>
                <c:ptCount val="2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15D-4DC8-93A2-57ECA8FC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82400"/>
        <c:axId val="200196864"/>
      </c:scatterChart>
      <c:valAx>
        <c:axId val="20018240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196864"/>
        <c:crosses val="autoZero"/>
        <c:crossBetween val="midCat"/>
        <c:majorUnit val="0.02"/>
      </c:valAx>
      <c:valAx>
        <c:axId val="20019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1824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goedkeurkansen180!$B$18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goedkeurkansen180!$B$19:$B$39</c:f>
              <c:numCache>
                <c:formatCode>0.000</c:formatCode>
                <c:ptCount val="21"/>
                <c:pt idx="0">
                  <c:v>0.99943817962543435</c:v>
                </c:pt>
                <c:pt idx="1">
                  <c:v>0.99909686598236613</c:v>
                </c:pt>
                <c:pt idx="2">
                  <c:v>0.99854991303764917</c:v>
                </c:pt>
                <c:pt idx="3">
                  <c:v>0.99767786092791511</c:v>
                </c:pt>
                <c:pt idx="4">
                  <c:v>0.99629729521029753</c:v>
                </c:pt>
                <c:pt idx="5">
                  <c:v>0.99413201461969003</c:v>
                </c:pt>
                <c:pt idx="6">
                  <c:v>0.99077597898433056</c:v>
                </c:pt>
                <c:pt idx="7">
                  <c:v>0.98564970992841028</c:v>
                </c:pt>
                <c:pt idx="8">
                  <c:v>0.97795581123331476</c:v>
                </c:pt>
                <c:pt idx="9">
                  <c:v>0.96664530764616252</c:v>
                </c:pt>
                <c:pt idx="10">
                  <c:v>0.95041380956471799</c:v>
                </c:pt>
                <c:pt idx="11">
                  <c:v>0.92775260016170125</c:v>
                </c:pt>
                <c:pt idx="12">
                  <c:v>0.89708001433881879</c:v>
                </c:pt>
                <c:pt idx="13">
                  <c:v>0.85696718755331058</c:v>
                </c:pt>
                <c:pt idx="14">
                  <c:v>0.80644557868452238</c:v>
                </c:pt>
                <c:pt idx="15">
                  <c:v>0.74534451056183371</c:v>
                </c:pt>
                <c:pt idx="16">
                  <c:v>0.67456862370723436</c:v>
                </c:pt>
                <c:pt idx="17">
                  <c:v>0.59620928458642053</c:v>
                </c:pt>
                <c:pt idx="18">
                  <c:v>0.51341012534546615</c:v>
                </c:pt>
                <c:pt idx="19">
                  <c:v>0.42997706851054107</c:v>
                </c:pt>
                <c:pt idx="20">
                  <c:v>0.34981327088733011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76-49D2-B192-8370387DF519}"/>
            </c:ext>
          </c:extLst>
        </c:ser>
        <c:ser>
          <c:idx val="1"/>
          <c:order val="1"/>
          <c:tx>
            <c:strRef>
              <c:f>goedkeurkansen180!$C$18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goedkeurkansen180!$C$19:$C$39</c:f>
              <c:numCache>
                <c:formatCode>0.000</c:formatCode>
                <c:ptCount val="2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C76-49D2-B192-8370387DF519}"/>
            </c:ext>
          </c:extLst>
        </c:ser>
        <c:ser>
          <c:idx val="2"/>
          <c:order val="2"/>
          <c:tx>
            <c:strRef>
              <c:f>goedkeurkansen180!$D$18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goedkeurkansen180!$D$19:$D$39</c:f>
              <c:numCache>
                <c:formatCode>0.000</c:formatCode>
                <c:ptCount val="21"/>
                <c:pt idx="0">
                  <c:v>0.99463873485808418</c:v>
                </c:pt>
                <c:pt idx="1">
                  <c:v>0.9919613446234965</c:v>
                </c:pt>
                <c:pt idx="2">
                  <c:v>0.98803887552699521</c:v>
                </c:pt>
                <c:pt idx="3">
                  <c:v>0.98236688276884188</c:v>
                </c:pt>
                <c:pt idx="4">
                  <c:v>0.97428918800260422</c:v>
                </c:pt>
                <c:pt idx="5">
                  <c:v>0.96298571143139766</c:v>
                </c:pt>
                <c:pt idx="6">
                  <c:v>0.94748082657742283</c:v>
                </c:pt>
                <c:pt idx="7">
                  <c:v>0.92668416629514416</c:v>
                </c:pt>
                <c:pt idx="8">
                  <c:v>0.89947465601489907</c:v>
                </c:pt>
                <c:pt idx="9">
                  <c:v>0.86483264742978772</c:v>
                </c:pt>
                <c:pt idx="10">
                  <c:v>0.82201341590557819</c:v>
                </c:pt>
                <c:pt idx="11">
                  <c:v>0.77073921847924165</c:v>
                </c:pt>
                <c:pt idx="12">
                  <c:v>0.71137096928743904</c:v>
                </c:pt>
                <c:pt idx="13">
                  <c:v>0.64501139606264202</c:v>
                </c:pt>
                <c:pt idx="14">
                  <c:v>0.57349636902635215</c:v>
                </c:pt>
                <c:pt idx="15">
                  <c:v>0.49925299841486503</c:v>
                </c:pt>
                <c:pt idx="16">
                  <c:v>0.42503775509189701</c:v>
                </c:pt>
                <c:pt idx="17">
                  <c:v>0.3536036578599987</c:v>
                </c:pt>
                <c:pt idx="18">
                  <c:v>0.28736821825129788</c:v>
                </c:pt>
                <c:pt idx="19">
                  <c:v>0.22815358668575109</c:v>
                </c:pt>
                <c:pt idx="20">
                  <c:v>0.17704731165973991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C76-49D2-B192-8370387DF519}"/>
            </c:ext>
          </c:extLst>
        </c:ser>
        <c:ser>
          <c:idx val="3"/>
          <c:order val="3"/>
          <c:tx>
            <c:strRef>
              <c:f>goedkeurkansen180!$E$18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goedkeurkansen180!$A$19:$A$39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goedkeurkansen180!$E$19:$E$39</c:f>
              <c:numCache>
                <c:formatCode>0.000</c:formatCode>
                <c:ptCount val="21"/>
                <c:pt idx="0">
                  <c:v>0.9821073172232756</c:v>
                </c:pt>
                <c:pt idx="1">
                  <c:v>0.97306429260891214</c:v>
                </c:pt>
                <c:pt idx="2">
                  <c:v>0.96006785335901013</c:v>
                </c:pt>
                <c:pt idx="3">
                  <c:v>0.94183443713463</c:v>
                </c:pt>
                <c:pt idx="4">
                  <c:v>0.91694150828238419</c:v>
                </c:pt>
                <c:pt idx="5">
                  <c:v>0.88397420701467311</c:v>
                </c:pt>
                <c:pt idx="6">
                  <c:v>0.84174964813377495</c:v>
                </c:pt>
                <c:pt idx="7">
                  <c:v>0.78959707994877215</c:v>
                </c:pt>
                <c:pt idx="8">
                  <c:v>0.72763993364464263</c:v>
                </c:pt>
                <c:pt idx="9">
                  <c:v>0.6569997199353026</c:v>
                </c:pt>
                <c:pt idx="10">
                  <c:v>0.57983847542618949</c:v>
                </c:pt>
                <c:pt idx="11">
                  <c:v>0.49918762286692209</c:v>
                </c:pt>
                <c:pt idx="12">
                  <c:v>0.41857287856568909</c:v>
                </c:pt>
                <c:pt idx="13">
                  <c:v>0.34151474375916646</c:v>
                </c:pt>
                <c:pt idx="14">
                  <c:v>0.27103033770775126</c:v>
                </c:pt>
                <c:pt idx="15">
                  <c:v>0.2092618196618557</c:v>
                </c:pt>
                <c:pt idx="16">
                  <c:v>0.15730966598413615</c:v>
                </c:pt>
                <c:pt idx="17">
                  <c:v>0.11527901984306058</c:v>
                </c:pt>
                <c:pt idx="18">
                  <c:v>8.2486009279468989E-2</c:v>
                </c:pt>
                <c:pt idx="19">
                  <c:v>5.7740482889513507E-2</c:v>
                </c:pt>
                <c:pt idx="20">
                  <c:v>3.9625472549218499E-2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C76-49D2-B192-8370387D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11232"/>
        <c:axId val="200113152"/>
      </c:scatterChart>
      <c:valAx>
        <c:axId val="20011123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113152"/>
        <c:crosses val="autoZero"/>
        <c:crossBetween val="midCat"/>
        <c:majorUnit val="0.02"/>
      </c:valAx>
      <c:valAx>
        <c:axId val="2001131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11123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B9-49C5-9D71-4A9D140031E2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6B9-49C5-9D71-4A9D140031E2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6B9-49C5-9D71-4A9D140031E2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6B9-49C5-9D71-4A9D140031E2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6B9-49C5-9D71-4A9D140031E2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6B9-49C5-9D71-4A9D140031E2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6B9-49C5-9D71-4A9D140031E2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6B9-49C5-9D71-4A9D14003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04128"/>
        <c:axId val="200306048"/>
      </c:scatterChart>
      <c:valAx>
        <c:axId val="20030412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06048"/>
        <c:crosses val="autoZero"/>
        <c:crossBetween val="midCat"/>
        <c:majorUnit val="0.02"/>
      </c:valAx>
      <c:valAx>
        <c:axId val="2003060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0412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DAB'!$C$27:$C$47</c:f>
              <c:numCache>
                <c:formatCode>0.00</c:formatCode>
                <c:ptCount val="21"/>
                <c:pt idx="0">
                  <c:v>0.9412297969753054</c:v>
                </c:pt>
                <c:pt idx="1">
                  <c:v>0.92199910618666003</c:v>
                </c:pt>
                <c:pt idx="2">
                  <c:v>0.89780608076221291</c:v>
                </c:pt>
                <c:pt idx="3">
                  <c:v>0.86797949141709696</c:v>
                </c:pt>
                <c:pt idx="4">
                  <c:v>0.83200384680972084</c:v>
                </c:pt>
                <c:pt idx="5">
                  <c:v>0.78961827721686828</c:v>
                </c:pt>
                <c:pt idx="6">
                  <c:v>0.74091017791088931</c:v>
                </c:pt>
                <c:pt idx="7">
                  <c:v>0.68638455292036815</c:v>
                </c:pt>
                <c:pt idx="8">
                  <c:v>0.62698976158143593</c:v>
                </c:pt>
                <c:pt idx="9">
                  <c:v>0.56408554040239411</c:v>
                </c:pt>
                <c:pt idx="10">
                  <c:v>0.49934959073492147</c:v>
                </c:pt>
                <c:pt idx="11">
                  <c:v>0.43463243868965878</c:v>
                </c:pt>
                <c:pt idx="12">
                  <c:v>0.37178281336831398</c:v>
                </c:pt>
                <c:pt idx="13">
                  <c:v>0.31247333629457874</c:v>
                </c:pt>
                <c:pt idx="14">
                  <c:v>0.2580562339094773</c:v>
                </c:pt>
                <c:pt idx="15">
                  <c:v>0.20947110496977395</c:v>
                </c:pt>
                <c:pt idx="16">
                  <c:v>0.16721417509470743</c:v>
                </c:pt>
                <c:pt idx="17">
                  <c:v>0.13136508038267339</c:v>
                </c:pt>
                <c:pt idx="18">
                  <c:v>0.10165689384835409</c:v>
                </c:pt>
                <c:pt idx="19">
                  <c:v>7.7570051610698354E-2</c:v>
                </c:pt>
                <c:pt idx="20">
                  <c:v>5.8431171178397821E-2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E8-4494-9B26-418EED692BA6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DAB'!$D$27:$D$47</c:f>
              <c:numCache>
                <c:formatCode>0.00</c:formatCode>
                <c:ptCount val="21"/>
                <c:pt idx="0">
                  <c:v>0.8348842586104066</c:v>
                </c:pt>
                <c:pt idx="1">
                  <c:v>0.78815356014741478</c:v>
                </c:pt>
                <c:pt idx="2">
                  <c:v>0.73375616221687689</c:v>
                </c:pt>
                <c:pt idx="3">
                  <c:v>0.67243144032761293</c:v>
                </c:pt>
                <c:pt idx="4">
                  <c:v>0.60556587152816443</c:v>
                </c:pt>
                <c:pt idx="5">
                  <c:v>0.53512006678940927</c:v>
                </c:pt>
                <c:pt idx="6">
                  <c:v>0.46345075505428646</c:v>
                </c:pt>
                <c:pt idx="7">
                  <c:v>0.39305439436320017</c:v>
                </c:pt>
                <c:pt idx="8">
                  <c:v>0.32628211308558491</c:v>
                </c:pt>
                <c:pt idx="9">
                  <c:v>0.265084459452402</c:v>
                </c:pt>
                <c:pt idx="10">
                  <c:v>0.21083531761753183</c:v>
                </c:pt>
                <c:pt idx="11">
                  <c:v>0.1642611175429472</c:v>
                </c:pt>
                <c:pt idx="12">
                  <c:v>0.12547332850357781</c:v>
                </c:pt>
                <c:pt idx="13">
                  <c:v>9.4079165644149379E-2</c:v>
                </c:pt>
                <c:pt idx="14">
                  <c:v>6.9333801342135515E-2</c:v>
                </c:pt>
                <c:pt idx="15">
                  <c:v>5.0297997912894528E-2</c:v>
                </c:pt>
                <c:pt idx="16">
                  <c:v>3.5974375052467478E-2</c:v>
                </c:pt>
                <c:pt idx="17">
                  <c:v>2.5408162668892648E-2</c:v>
                </c:pt>
                <c:pt idx="18">
                  <c:v>1.7749719837504948E-2</c:v>
                </c:pt>
                <c:pt idx="19">
                  <c:v>1.22838467517023E-2</c:v>
                </c:pt>
                <c:pt idx="20">
                  <c:v>8.4345589352800288E-3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E8-4494-9B26-418EED692BA6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DAB'!$E$27:$E$47</c:f>
              <c:numCache>
                <c:formatCode>0.00</c:formatCode>
                <c:ptCount val="21"/>
                <c:pt idx="0">
                  <c:v>0.93112311530310765</c:v>
                </c:pt>
                <c:pt idx="1">
                  <c:v>0.90791792375124691</c:v>
                </c:pt>
                <c:pt idx="2">
                  <c:v>0.87878083177823851</c:v>
                </c:pt>
                <c:pt idx="3">
                  <c:v>0.84305165129480431</c:v>
                </c:pt>
                <c:pt idx="4">
                  <c:v>0.80033963909694938</c:v>
                </c:pt>
                <c:pt idx="5">
                  <c:v>0.75064346247088132</c:v>
                </c:pt>
                <c:pt idx="6">
                  <c:v>0.69444575898336847</c:v>
                </c:pt>
                <c:pt idx="7">
                  <c:v>0.63275605844936889</c:v>
                </c:pt>
                <c:pt idx="8">
                  <c:v>0.56708158100039274</c:v>
                </c:pt>
                <c:pt idx="9">
                  <c:v>0.49931889068619772</c:v>
                </c:pt>
                <c:pt idx="10">
                  <c:v>0.43157765858057223</c:v>
                </c:pt>
                <c:pt idx="11">
                  <c:v>0.36596533486685962</c:v>
                </c:pt>
                <c:pt idx="12">
                  <c:v>0.30437223489432974</c:v>
                </c:pt>
                <c:pt idx="13">
                  <c:v>0.24829642878290115</c:v>
                </c:pt>
                <c:pt idx="14">
                  <c:v>0.19873693157542893</c:v>
                </c:pt>
                <c:pt idx="15">
                  <c:v>0.15616606838955555</c:v>
                </c:pt>
                <c:pt idx="16">
                  <c:v>0.12057366261885726</c:v>
                </c:pt>
                <c:pt idx="17">
                  <c:v>9.1562366356248509E-2</c:v>
                </c:pt>
                <c:pt idx="18">
                  <c:v>6.8467867919356148E-2</c:v>
                </c:pt>
                <c:pt idx="19">
                  <c:v>5.0479569085781599E-2</c:v>
                </c:pt>
                <c:pt idx="20">
                  <c:v>3.6744090432226879E-2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E8-4494-9B26-418EED692BA6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DAB'!$F$27:$F$47</c:f>
              <c:numCache>
                <c:formatCode>0.00</c:formatCode>
                <c:ptCount val="21"/>
                <c:pt idx="0">
                  <c:v>0.78743538692686355</c:v>
                </c:pt>
                <c:pt idx="1">
                  <c:v>0.73036330473041911</c:v>
                </c:pt>
                <c:pt idx="2">
                  <c:v>0.66585322601032138</c:v>
                </c:pt>
                <c:pt idx="3">
                  <c:v>0.59553524509747136</c:v>
                </c:pt>
                <c:pt idx="4">
                  <c:v>0.52169283116678322</c:v>
                </c:pt>
                <c:pt idx="5">
                  <c:v>0.44703151540986807</c:v>
                </c:pt>
                <c:pt idx="6">
                  <c:v>0.37435756392627151</c:v>
                </c:pt>
                <c:pt idx="7">
                  <c:v>0.30623450131033492</c:v>
                </c:pt>
                <c:pt idx="8">
                  <c:v>0.24469258224320906</c:v>
                </c:pt>
                <c:pt idx="9">
                  <c:v>0.19104917131867583</c:v>
                </c:pt>
                <c:pt idx="10">
                  <c:v>0.14586397172671028</c:v>
                </c:pt>
                <c:pt idx="11">
                  <c:v>0.10901614269573191</c:v>
                </c:pt>
                <c:pt idx="12">
                  <c:v>7.9863789998325177E-2</c:v>
                </c:pt>
                <c:pt idx="13">
                  <c:v>5.7436746064023117E-2</c:v>
                </c:pt>
                <c:pt idx="14">
                  <c:v>4.0619666979760841E-2</c:v>
                </c:pt>
                <c:pt idx="15">
                  <c:v>2.8297732042813193E-2</c:v>
                </c:pt>
                <c:pt idx="16">
                  <c:v>1.9454126956209988E-2</c:v>
                </c:pt>
                <c:pt idx="17">
                  <c:v>1.32217135907157E-2</c:v>
                </c:pt>
                <c:pt idx="18">
                  <c:v>8.898772064475622E-3</c:v>
                </c:pt>
                <c:pt idx="19">
                  <c:v>5.9409596057409912E-3</c:v>
                </c:pt>
                <c:pt idx="20">
                  <c:v>3.9404312199197503E-3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E8-4494-9B26-418EED69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63872"/>
        <c:axId val="186070144"/>
      </c:scatterChart>
      <c:valAx>
        <c:axId val="18606387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070144"/>
        <c:crosses val="autoZero"/>
        <c:crossBetween val="midCat"/>
        <c:majorUnit val="0.02"/>
      </c:valAx>
      <c:valAx>
        <c:axId val="1860701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06387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7CE-4ECE-A35A-C987AD7AF1A7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7CE-4ECE-A35A-C987AD7AF1A7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7CE-4ECE-A35A-C987AD7AF1A7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7CE-4ECE-A35A-C987AD7AF1A7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7CE-4ECE-A35A-C987AD7AF1A7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7CE-4ECE-A35A-C987AD7AF1A7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7CE-4ECE-A35A-C987AD7AF1A7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7CE-4ECE-A35A-C987AD7A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368896"/>
        <c:axId val="200370816"/>
      </c:scatterChart>
      <c:valAx>
        <c:axId val="20036889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70816"/>
        <c:crosses val="autoZero"/>
        <c:crossBetween val="midCat"/>
        <c:majorUnit val="0.02"/>
      </c:valAx>
      <c:valAx>
        <c:axId val="2003708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688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goedkeurkansen225!$A$12</c:f>
          <c:strCache>
            <c:ptCount val="1"/>
            <c:pt idx="0">
              <c:v>Kans op waarde hoger dan grens FAP[225] voor gemiddelde van 2 kernen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goedkeurkansen225!$B$19:$B$59</c:f>
              <c:numCache>
                <c:formatCode>0.000</c:formatCode>
                <c:ptCount val="41"/>
                <c:pt idx="0">
                  <c:v>0.99900847472881282</c:v>
                </c:pt>
                <c:pt idx="1">
                  <c:v>0.99843109136503538</c:v>
                </c:pt>
                <c:pt idx="2">
                  <c:v>0.99752425788051935</c:v>
                </c:pt>
                <c:pt idx="3">
                  <c:v>0.99610988163680181</c:v>
                </c:pt>
                <c:pt idx="4">
                  <c:v>0.99392378468157261</c:v>
                </c:pt>
                <c:pt idx="5">
                  <c:v>0.99058307501069187</c:v>
                </c:pt>
                <c:pt idx="6">
                  <c:v>0.98554833090748384</c:v>
                </c:pt>
                <c:pt idx="7">
                  <c:v>0.97808552194310638</c:v>
                </c:pt>
                <c:pt idx="8">
                  <c:v>0.9672374358342517</c:v>
                </c:pt>
                <c:pt idx="9">
                  <c:v>0.9518201533159184</c:v>
                </c:pt>
                <c:pt idx="10">
                  <c:v>0.93046491286422039</c:v>
                </c:pt>
                <c:pt idx="11">
                  <c:v>0.90172610942262177</c:v>
                </c:pt>
                <c:pt idx="12">
                  <c:v>0.86426788741410843</c:v>
                </c:pt>
                <c:pt idx="13">
                  <c:v>0.81712178193939877</c:v>
                </c:pt>
                <c:pt idx="14">
                  <c:v>0.75997769499016499</c:v>
                </c:pt>
                <c:pt idx="15">
                  <c:v>0.69343914359806513</c:v>
                </c:pt>
                <c:pt idx="16">
                  <c:v>0.61915681414184465</c:v>
                </c:pt>
                <c:pt idx="17">
                  <c:v>0.539767682921659</c:v>
                </c:pt>
                <c:pt idx="18">
                  <c:v>0.45861535354502919</c:v>
                </c:pt>
                <c:pt idx="19">
                  <c:v>0.37929728536431306</c:v>
                </c:pt>
                <c:pt idx="20">
                  <c:v>0.30514695536604453</c:v>
                </c:pt>
                <c:pt idx="21">
                  <c:v>0.23878365210420566</c:v>
                </c:pt>
                <c:pt idx="22">
                  <c:v>0.18183698441128332</c:v>
                </c:pt>
                <c:pt idx="23">
                  <c:v>0.13489034180783677</c:v>
                </c:pt>
                <c:pt idx="24">
                  <c:v>9.7617699818531536E-2</c:v>
                </c:pt>
                <c:pt idx="25">
                  <c:v>6.9040409977783115E-2</c:v>
                </c:pt>
                <c:pt idx="26">
                  <c:v>4.7818093722440488E-2</c:v>
                </c:pt>
                <c:pt idx="27">
                  <c:v>3.2505121071343228E-2</c:v>
                </c:pt>
                <c:pt idx="28">
                  <c:v>2.1735619043556979E-2</c:v>
                </c:pt>
                <c:pt idx="29">
                  <c:v>1.4329979682950623E-2</c:v>
                </c:pt>
                <c:pt idx="30">
                  <c:v>9.3356035656525973E-3</c:v>
                </c:pt>
                <c:pt idx="31">
                  <c:v>6.022685856101901E-3</c:v>
                </c:pt>
                <c:pt idx="32">
                  <c:v>3.8553201420225558E-3</c:v>
                </c:pt>
                <c:pt idx="33">
                  <c:v>2.453347404539358E-3</c:v>
                </c:pt>
                <c:pt idx="34">
                  <c:v>1.5546094694120908E-3</c:v>
                </c:pt>
                <c:pt idx="35">
                  <c:v>9.8244896435060948E-4</c:v>
                </c:pt>
                <c:pt idx="36">
                  <c:v>6.2003479793525692E-4</c:v>
                </c:pt>
                <c:pt idx="37">
                  <c:v>3.9125611826593457E-4</c:v>
                </c:pt>
                <c:pt idx="38">
                  <c:v>2.4711629230003636E-4</c:v>
                </c:pt>
                <c:pt idx="39">
                  <c:v>1.5636229821507018E-4</c:v>
                </c:pt>
                <c:pt idx="40">
                  <c:v>9.91956393867322E-5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88E-4BF2-9E77-B1A03006EC6C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goedkeurkansen225!$C$19:$C$59</c:f>
              <c:numCache>
                <c:formatCode>0.000</c:formatCode>
                <c:ptCount val="4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  <c:pt idx="21">
                  <c:v>4.0704987221888084E-3</c:v>
                </c:pt>
                <c:pt idx="22">
                  <c:v>2.538656973660828E-3</c:v>
                </c:pt>
                <c:pt idx="23">
                  <c:v>1.5757741403827183E-3</c:v>
                </c:pt>
                <c:pt idx="24">
                  <c:v>9.7516860206618662E-4</c:v>
                </c:pt>
                <c:pt idx="25">
                  <c:v>6.0261171066513738E-4</c:v>
                </c:pt>
                <c:pt idx="26">
                  <c:v>3.7235833505531334E-4</c:v>
                </c:pt>
                <c:pt idx="27">
                  <c:v>2.3033811242068137E-4</c:v>
                </c:pt>
                <c:pt idx="28">
                  <c:v>1.4278912682084727E-4</c:v>
                </c:pt>
                <c:pt idx="29">
                  <c:v>8.8782357998195533E-5</c:v>
                </c:pt>
                <c:pt idx="30">
                  <c:v>5.5408795197365545E-5</c:v>
                </c:pt>
                <c:pt idx="31">
                  <c:v>3.4730946188642263E-5</c:v>
                </c:pt>
                <c:pt idx="32">
                  <c:v>2.1875549895174388E-5</c:v>
                </c:pt>
                <c:pt idx="33">
                  <c:v>1.3851068534138688E-5</c:v>
                </c:pt>
                <c:pt idx="34">
                  <c:v>8.8192394667890256E-6</c:v>
                </c:pt>
                <c:pt idx="35">
                  <c:v>5.6482390372758189E-6</c:v>
                </c:pt>
                <c:pt idx="36">
                  <c:v>3.6392572711271339E-6</c:v>
                </c:pt>
                <c:pt idx="37">
                  <c:v>2.3593417163989184E-6</c:v>
                </c:pt>
                <c:pt idx="38">
                  <c:v>1.5391760175566897E-6</c:v>
                </c:pt>
                <c:pt idx="39">
                  <c:v>1.0104836661868829E-6</c:v>
                </c:pt>
                <c:pt idx="40">
                  <c:v>6.6761168526738395E-7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88E-4BF2-9E77-B1A03006EC6C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goedkeurkansen225!$D$19:$D$59</c:f>
              <c:numCache>
                <c:formatCode>0.000</c:formatCode>
                <c:ptCount val="41"/>
                <c:pt idx="0">
                  <c:v>0.98989118913169449</c:v>
                </c:pt>
                <c:pt idx="1">
                  <c:v>0.98531474637962857</c:v>
                </c:pt>
                <c:pt idx="2">
                  <c:v>0.9788499420079082</c:v>
                </c:pt>
                <c:pt idx="3">
                  <c:v>0.96984840826513607</c:v>
                </c:pt>
                <c:pt idx="4">
                  <c:v>0.95752079521118472</c:v>
                </c:pt>
                <c:pt idx="5">
                  <c:v>0.94095255340996731</c:v>
                </c:pt>
                <c:pt idx="6">
                  <c:v>0.91914921520505699</c:v>
                </c:pt>
                <c:pt idx="7">
                  <c:v>0.89111868250283854</c:v>
                </c:pt>
                <c:pt idx="8">
                  <c:v>0.85599229026582513</c:v>
                </c:pt>
                <c:pt idx="9">
                  <c:v>0.81317645510667591</c:v>
                </c:pt>
                <c:pt idx="10">
                  <c:v>0.76251395044435366</c:v>
                </c:pt>
                <c:pt idx="11">
                  <c:v>0.70442195377035777</c:v>
                </c:pt>
                <c:pt idx="12">
                  <c:v>0.6399683258989074</c:v>
                </c:pt>
                <c:pt idx="13">
                  <c:v>0.57085306111003697</c:v>
                </c:pt>
                <c:pt idx="14">
                  <c:v>0.49928016264008751</c:v>
                </c:pt>
                <c:pt idx="15">
                  <c:v>0.42773256878096411</c:v>
                </c:pt>
                <c:pt idx="16">
                  <c:v>0.35869030045439521</c:v>
                </c:pt>
                <c:pt idx="17">
                  <c:v>0.29434921330876218</c:v>
                </c:pt>
                <c:pt idx="18">
                  <c:v>0.23639755046185307</c:v>
                </c:pt>
                <c:pt idx="19">
                  <c:v>0.18588998439255011</c:v>
                </c:pt>
                <c:pt idx="20">
                  <c:v>0.14323118862663273</c:v>
                </c:pt>
                <c:pt idx="21">
                  <c:v>0.10825371628528796</c:v>
                </c:pt>
                <c:pt idx="22">
                  <c:v>8.0356886432112556E-2</c:v>
                </c:pt>
                <c:pt idx="23">
                  <c:v>5.8668155458427566E-2</c:v>
                </c:pt>
                <c:pt idx="24">
                  <c:v>4.2194315074497772E-2</c:v>
                </c:pt>
                <c:pt idx="25">
                  <c:v>2.9941821059617336E-2</c:v>
                </c:pt>
                <c:pt idx="26">
                  <c:v>2.0998297269941749E-2</c:v>
                </c:pt>
                <c:pt idx="27">
                  <c:v>1.4577141399956927E-2</c:v>
                </c:pt>
                <c:pt idx="28">
                  <c:v>1.0032812566772383E-2</c:v>
                </c:pt>
                <c:pt idx="29">
                  <c:v>6.8561985437214168E-3</c:v>
                </c:pt>
                <c:pt idx="30">
                  <c:v>4.6586931213297269E-3</c:v>
                </c:pt>
                <c:pt idx="31">
                  <c:v>3.1515998701119661E-3</c:v>
                </c:pt>
                <c:pt idx="32">
                  <c:v>2.1252222464756636E-3</c:v>
                </c:pt>
                <c:pt idx="33">
                  <c:v>1.4300685358540183E-3</c:v>
                </c:pt>
                <c:pt idx="34">
                  <c:v>9.6120209256326248E-4</c:v>
                </c:pt>
                <c:pt idx="35">
                  <c:v>6.4589019540445605E-4</c:v>
                </c:pt>
                <c:pt idx="36">
                  <c:v>4.3423651553644378E-4</c:v>
                </c:pt>
                <c:pt idx="37">
                  <c:v>2.9229042185884393E-4</c:v>
                </c:pt>
                <c:pt idx="38">
                  <c:v>1.9709820309091495E-4</c:v>
                </c:pt>
                <c:pt idx="39">
                  <c:v>1.3321563632304455E-4</c:v>
                </c:pt>
                <c:pt idx="40">
                  <c:v>9.0287011996908402E-5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88E-4BF2-9E77-B1A03006EC6C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goedkeurkansen225!$E$19:$E$59</c:f>
              <c:numCache>
                <c:formatCode>0.000</c:formatCode>
                <c:ptCount val="4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  <c:pt idx="21">
                  <c:v>1.8185643996538672E-2</c:v>
                </c:pt>
                <c:pt idx="22">
                  <c:v>1.2091912923103944E-2</c:v>
                </c:pt>
                <c:pt idx="23">
                  <c:v>7.9573539781730134E-3</c:v>
                </c:pt>
                <c:pt idx="24">
                  <c:v>5.1924408079272073E-3</c:v>
                </c:pt>
                <c:pt idx="25">
                  <c:v>3.3656794070411064E-3</c:v>
                </c:pt>
                <c:pt idx="26">
                  <c:v>2.1706113332907186E-3</c:v>
                </c:pt>
                <c:pt idx="27">
                  <c:v>1.3949114729185769E-3</c:v>
                </c:pt>
                <c:pt idx="28">
                  <c:v>8.9443758236204594E-4</c:v>
                </c:pt>
                <c:pt idx="29">
                  <c:v>5.729454180783399E-4</c:v>
                </c:pt>
                <c:pt idx="30">
                  <c:v>3.6702628669161365E-4</c:v>
                </c:pt>
                <c:pt idx="31">
                  <c:v>2.3534553238764675E-4</c:v>
                </c:pt>
                <c:pt idx="32">
                  <c:v>1.5117885192720683E-4</c:v>
                </c:pt>
                <c:pt idx="33">
                  <c:v>9.7354364163241313E-5</c:v>
                </c:pt>
                <c:pt idx="34">
                  <c:v>6.288659677293823E-5</c:v>
                </c:pt>
                <c:pt idx="35">
                  <c:v>4.0767903871861117E-5</c:v>
                </c:pt>
                <c:pt idx="36">
                  <c:v>2.653506579645677E-5</c:v>
                </c:pt>
                <c:pt idx="37">
                  <c:v>1.7346658337913951E-5</c:v>
                </c:pt>
                <c:pt idx="38">
                  <c:v>1.1392784824357132E-5</c:v>
                </c:pt>
                <c:pt idx="39">
                  <c:v>7.5190413279189461E-6</c:v>
                </c:pt>
                <c:pt idx="40">
                  <c:v>4.9876074037923428E-6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88E-4BF2-9E77-B1A03006E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502464"/>
        <c:axId val="199508736"/>
      </c:scatterChart>
      <c:valAx>
        <c:axId val="199502464"/>
        <c:scaling>
          <c:orientation val="minMax"/>
          <c:max val="0.5500000000000000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FAP[225]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508736"/>
        <c:crosses val="autoZero"/>
        <c:crossBetween val="midCat"/>
        <c:majorUnit val="5.000000000000001E-2"/>
      </c:valAx>
      <c:valAx>
        <c:axId val="1995087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50246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710709392837151"/>
          <c:y val="0.4518725349839291"/>
          <c:w val="0.99035482301046773"/>
          <c:h val="0.60294240459247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14-447E-A509-13F4F46CBBB8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514-447E-A509-13F4F46CBBB8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514-447E-A509-13F4F46CBBB8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514-447E-A509-13F4F46CB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93440"/>
        <c:axId val="199695360"/>
      </c:scatterChart>
      <c:valAx>
        <c:axId val="199693440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695360"/>
        <c:crosses val="autoZero"/>
        <c:crossBetween val="midCat"/>
        <c:majorUnit val="0.01"/>
      </c:valAx>
      <c:valAx>
        <c:axId val="1996953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69344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goedkeurkansen225!$B$19:$B$39</c:f>
              <c:numCache>
                <c:formatCode>0.000</c:formatCode>
                <c:ptCount val="21"/>
                <c:pt idx="0">
                  <c:v>0.99900847472881282</c:v>
                </c:pt>
                <c:pt idx="1">
                  <c:v>0.99843109136503538</c:v>
                </c:pt>
                <c:pt idx="2">
                  <c:v>0.99752425788051935</c:v>
                </c:pt>
                <c:pt idx="3">
                  <c:v>0.99610988163680181</c:v>
                </c:pt>
                <c:pt idx="4">
                  <c:v>0.99392378468157261</c:v>
                </c:pt>
                <c:pt idx="5">
                  <c:v>0.99058307501069187</c:v>
                </c:pt>
                <c:pt idx="6">
                  <c:v>0.98554833090748384</c:v>
                </c:pt>
                <c:pt idx="7">
                  <c:v>0.97808552194310638</c:v>
                </c:pt>
                <c:pt idx="8">
                  <c:v>0.9672374358342517</c:v>
                </c:pt>
                <c:pt idx="9">
                  <c:v>0.9518201533159184</c:v>
                </c:pt>
                <c:pt idx="10">
                  <c:v>0.93046491286422039</c:v>
                </c:pt>
                <c:pt idx="11">
                  <c:v>0.90172610942262177</c:v>
                </c:pt>
                <c:pt idx="12">
                  <c:v>0.86426788741410843</c:v>
                </c:pt>
                <c:pt idx="13">
                  <c:v>0.81712178193939877</c:v>
                </c:pt>
                <c:pt idx="14">
                  <c:v>0.75997769499016499</c:v>
                </c:pt>
                <c:pt idx="15">
                  <c:v>0.69343914359806513</c:v>
                </c:pt>
                <c:pt idx="16">
                  <c:v>0.61915681414184465</c:v>
                </c:pt>
                <c:pt idx="17">
                  <c:v>0.539767682921659</c:v>
                </c:pt>
                <c:pt idx="18">
                  <c:v>0.45861535354502919</c:v>
                </c:pt>
                <c:pt idx="19">
                  <c:v>0.37929728536431306</c:v>
                </c:pt>
                <c:pt idx="20">
                  <c:v>0.30514695536604453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B0-48CE-A980-4B7A7A2F300E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goedkeurkansen225!$C$19:$C$39</c:f>
              <c:numCache>
                <c:formatCode>0.000</c:formatCode>
                <c:ptCount val="2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5B0-48CE-A980-4B7A7A2F300E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goedkeurkansen225!$D$19:$D$39</c:f>
              <c:numCache>
                <c:formatCode>0.000</c:formatCode>
                <c:ptCount val="21"/>
                <c:pt idx="0">
                  <c:v>0.98989118913169449</c:v>
                </c:pt>
                <c:pt idx="1">
                  <c:v>0.98531474637962857</c:v>
                </c:pt>
                <c:pt idx="2">
                  <c:v>0.9788499420079082</c:v>
                </c:pt>
                <c:pt idx="3">
                  <c:v>0.96984840826513607</c:v>
                </c:pt>
                <c:pt idx="4">
                  <c:v>0.95752079521118472</c:v>
                </c:pt>
                <c:pt idx="5">
                  <c:v>0.94095255340996731</c:v>
                </c:pt>
                <c:pt idx="6">
                  <c:v>0.91914921520505699</c:v>
                </c:pt>
                <c:pt idx="7">
                  <c:v>0.89111868250283854</c:v>
                </c:pt>
                <c:pt idx="8">
                  <c:v>0.85599229026582513</c:v>
                </c:pt>
                <c:pt idx="9">
                  <c:v>0.81317645510667591</c:v>
                </c:pt>
                <c:pt idx="10">
                  <c:v>0.76251395044435366</c:v>
                </c:pt>
                <c:pt idx="11">
                  <c:v>0.70442195377035777</c:v>
                </c:pt>
                <c:pt idx="12">
                  <c:v>0.6399683258989074</c:v>
                </c:pt>
                <c:pt idx="13">
                  <c:v>0.57085306111003697</c:v>
                </c:pt>
                <c:pt idx="14">
                  <c:v>0.49928016264008751</c:v>
                </c:pt>
                <c:pt idx="15">
                  <c:v>0.42773256878096411</c:v>
                </c:pt>
                <c:pt idx="16">
                  <c:v>0.35869030045439521</c:v>
                </c:pt>
                <c:pt idx="17">
                  <c:v>0.29434921330876218</c:v>
                </c:pt>
                <c:pt idx="18">
                  <c:v>0.23639755046185307</c:v>
                </c:pt>
                <c:pt idx="19">
                  <c:v>0.18588998439255011</c:v>
                </c:pt>
                <c:pt idx="20">
                  <c:v>0.14323118862663273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5B0-48CE-A980-4B7A7A2F300E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goedkeurkansen225!$E$19:$E$39</c:f>
              <c:numCache>
                <c:formatCode>0.000</c:formatCode>
                <c:ptCount val="2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5B0-48CE-A980-4B7A7A2F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44128"/>
        <c:axId val="200413952"/>
      </c:scatterChart>
      <c:valAx>
        <c:axId val="19974412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413952"/>
        <c:crosses val="autoZero"/>
        <c:crossBetween val="midCat"/>
        <c:majorUnit val="0.02"/>
      </c:valAx>
      <c:valAx>
        <c:axId val="2004139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74412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goedkeurkansen225!$B$19:$B$39</c:f>
              <c:numCache>
                <c:formatCode>0.000</c:formatCode>
                <c:ptCount val="21"/>
                <c:pt idx="0">
                  <c:v>0.99900847472881282</c:v>
                </c:pt>
                <c:pt idx="1">
                  <c:v>0.99843109136503538</c:v>
                </c:pt>
                <c:pt idx="2">
                  <c:v>0.99752425788051935</c:v>
                </c:pt>
                <c:pt idx="3">
                  <c:v>0.99610988163680181</c:v>
                </c:pt>
                <c:pt idx="4">
                  <c:v>0.99392378468157261</c:v>
                </c:pt>
                <c:pt idx="5">
                  <c:v>0.99058307501069187</c:v>
                </c:pt>
                <c:pt idx="6">
                  <c:v>0.98554833090748384</c:v>
                </c:pt>
                <c:pt idx="7">
                  <c:v>0.97808552194310638</c:v>
                </c:pt>
                <c:pt idx="8">
                  <c:v>0.9672374358342517</c:v>
                </c:pt>
                <c:pt idx="9">
                  <c:v>0.9518201533159184</c:v>
                </c:pt>
                <c:pt idx="10">
                  <c:v>0.93046491286422039</c:v>
                </c:pt>
                <c:pt idx="11">
                  <c:v>0.90172610942262177</c:v>
                </c:pt>
                <c:pt idx="12">
                  <c:v>0.86426788741410843</c:v>
                </c:pt>
                <c:pt idx="13">
                  <c:v>0.81712178193939877</c:v>
                </c:pt>
                <c:pt idx="14">
                  <c:v>0.75997769499016499</c:v>
                </c:pt>
                <c:pt idx="15">
                  <c:v>0.69343914359806513</c:v>
                </c:pt>
                <c:pt idx="16">
                  <c:v>0.61915681414184465</c:v>
                </c:pt>
                <c:pt idx="17">
                  <c:v>0.539767682921659</c:v>
                </c:pt>
                <c:pt idx="18">
                  <c:v>0.45861535354502919</c:v>
                </c:pt>
                <c:pt idx="19">
                  <c:v>0.37929728536431306</c:v>
                </c:pt>
                <c:pt idx="20">
                  <c:v>0.30514695536604453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D5-4469-BB04-5E4DD9071CAC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goedkeurkansen225!$C$19:$C$39</c:f>
              <c:numCache>
                <c:formatCode>0.000</c:formatCode>
                <c:ptCount val="2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4D5-4469-BB04-5E4DD9071CAC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goedkeurkansen225!$D$19:$D$39</c:f>
              <c:numCache>
                <c:formatCode>0.000</c:formatCode>
                <c:ptCount val="21"/>
                <c:pt idx="0">
                  <c:v>0.98989118913169449</c:v>
                </c:pt>
                <c:pt idx="1">
                  <c:v>0.98531474637962857</c:v>
                </c:pt>
                <c:pt idx="2">
                  <c:v>0.9788499420079082</c:v>
                </c:pt>
                <c:pt idx="3">
                  <c:v>0.96984840826513607</c:v>
                </c:pt>
                <c:pt idx="4">
                  <c:v>0.95752079521118472</c:v>
                </c:pt>
                <c:pt idx="5">
                  <c:v>0.94095255340996731</c:v>
                </c:pt>
                <c:pt idx="6">
                  <c:v>0.91914921520505699</c:v>
                </c:pt>
                <c:pt idx="7">
                  <c:v>0.89111868250283854</c:v>
                </c:pt>
                <c:pt idx="8">
                  <c:v>0.85599229026582513</c:v>
                </c:pt>
                <c:pt idx="9">
                  <c:v>0.81317645510667591</c:v>
                </c:pt>
                <c:pt idx="10">
                  <c:v>0.76251395044435366</c:v>
                </c:pt>
                <c:pt idx="11">
                  <c:v>0.70442195377035777</c:v>
                </c:pt>
                <c:pt idx="12">
                  <c:v>0.6399683258989074</c:v>
                </c:pt>
                <c:pt idx="13">
                  <c:v>0.57085306111003697</c:v>
                </c:pt>
                <c:pt idx="14">
                  <c:v>0.49928016264008751</c:v>
                </c:pt>
                <c:pt idx="15">
                  <c:v>0.42773256878096411</c:v>
                </c:pt>
                <c:pt idx="16">
                  <c:v>0.35869030045439521</c:v>
                </c:pt>
                <c:pt idx="17">
                  <c:v>0.29434921330876218</c:v>
                </c:pt>
                <c:pt idx="18">
                  <c:v>0.23639755046185307</c:v>
                </c:pt>
                <c:pt idx="19">
                  <c:v>0.18588998439255011</c:v>
                </c:pt>
                <c:pt idx="20">
                  <c:v>0.14323118862663273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4D5-4469-BB04-5E4DD9071CAC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goedkeurkansen225!$E$19:$E$39</c:f>
              <c:numCache>
                <c:formatCode>0.000</c:formatCode>
                <c:ptCount val="2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4D5-4469-BB04-5E4DD9071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463488"/>
        <c:axId val="200465408"/>
      </c:scatterChart>
      <c:valAx>
        <c:axId val="200463488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465408"/>
        <c:crosses val="autoZero"/>
        <c:crossBetween val="midCat"/>
        <c:majorUnit val="0.02"/>
      </c:valAx>
      <c:valAx>
        <c:axId val="2004654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4634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goedkeurkansen225!$B$19:$B$39</c:f>
              <c:numCache>
                <c:formatCode>0.000</c:formatCode>
                <c:ptCount val="21"/>
                <c:pt idx="0">
                  <c:v>0.99900847472881282</c:v>
                </c:pt>
                <c:pt idx="1">
                  <c:v>0.99843109136503538</c:v>
                </c:pt>
                <c:pt idx="2">
                  <c:v>0.99752425788051935</c:v>
                </c:pt>
                <c:pt idx="3">
                  <c:v>0.99610988163680181</c:v>
                </c:pt>
                <c:pt idx="4">
                  <c:v>0.99392378468157261</c:v>
                </c:pt>
                <c:pt idx="5">
                  <c:v>0.99058307501069187</c:v>
                </c:pt>
                <c:pt idx="6">
                  <c:v>0.98554833090748384</c:v>
                </c:pt>
                <c:pt idx="7">
                  <c:v>0.97808552194310638</c:v>
                </c:pt>
                <c:pt idx="8">
                  <c:v>0.9672374358342517</c:v>
                </c:pt>
                <c:pt idx="9">
                  <c:v>0.9518201533159184</c:v>
                </c:pt>
                <c:pt idx="10">
                  <c:v>0.93046491286422039</c:v>
                </c:pt>
                <c:pt idx="11">
                  <c:v>0.90172610942262177</c:v>
                </c:pt>
                <c:pt idx="12">
                  <c:v>0.86426788741410843</c:v>
                </c:pt>
                <c:pt idx="13">
                  <c:v>0.81712178193939877</c:v>
                </c:pt>
                <c:pt idx="14">
                  <c:v>0.75997769499016499</c:v>
                </c:pt>
                <c:pt idx="15">
                  <c:v>0.69343914359806513</c:v>
                </c:pt>
                <c:pt idx="16">
                  <c:v>0.61915681414184465</c:v>
                </c:pt>
                <c:pt idx="17">
                  <c:v>0.539767682921659</c:v>
                </c:pt>
                <c:pt idx="18">
                  <c:v>0.45861535354502919</c:v>
                </c:pt>
                <c:pt idx="19">
                  <c:v>0.37929728536431306</c:v>
                </c:pt>
                <c:pt idx="20">
                  <c:v>0.30514695536604453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3FB-4FE8-82C0-4F096C4CAA7A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goedkeurkansen225!$C$19:$C$39</c:f>
              <c:numCache>
                <c:formatCode>0.000</c:formatCode>
                <c:ptCount val="2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3FB-4FE8-82C0-4F096C4CAA7A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goedkeurkansen225!$D$19:$D$39</c:f>
              <c:numCache>
                <c:formatCode>0.000</c:formatCode>
                <c:ptCount val="21"/>
                <c:pt idx="0">
                  <c:v>0.98989118913169449</c:v>
                </c:pt>
                <c:pt idx="1">
                  <c:v>0.98531474637962857</c:v>
                </c:pt>
                <c:pt idx="2">
                  <c:v>0.9788499420079082</c:v>
                </c:pt>
                <c:pt idx="3">
                  <c:v>0.96984840826513607</c:v>
                </c:pt>
                <c:pt idx="4">
                  <c:v>0.95752079521118472</c:v>
                </c:pt>
                <c:pt idx="5">
                  <c:v>0.94095255340996731</c:v>
                </c:pt>
                <c:pt idx="6">
                  <c:v>0.91914921520505699</c:v>
                </c:pt>
                <c:pt idx="7">
                  <c:v>0.89111868250283854</c:v>
                </c:pt>
                <c:pt idx="8">
                  <c:v>0.85599229026582513</c:v>
                </c:pt>
                <c:pt idx="9">
                  <c:v>0.81317645510667591</c:v>
                </c:pt>
                <c:pt idx="10">
                  <c:v>0.76251395044435366</c:v>
                </c:pt>
                <c:pt idx="11">
                  <c:v>0.70442195377035777</c:v>
                </c:pt>
                <c:pt idx="12">
                  <c:v>0.6399683258989074</c:v>
                </c:pt>
                <c:pt idx="13">
                  <c:v>0.57085306111003697</c:v>
                </c:pt>
                <c:pt idx="14">
                  <c:v>0.49928016264008751</c:v>
                </c:pt>
                <c:pt idx="15">
                  <c:v>0.42773256878096411</c:v>
                </c:pt>
                <c:pt idx="16">
                  <c:v>0.35869030045439521</c:v>
                </c:pt>
                <c:pt idx="17">
                  <c:v>0.29434921330876218</c:v>
                </c:pt>
                <c:pt idx="18">
                  <c:v>0.23639755046185307</c:v>
                </c:pt>
                <c:pt idx="19">
                  <c:v>0.18588998439255011</c:v>
                </c:pt>
                <c:pt idx="20">
                  <c:v>0.14323118862663273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3FB-4FE8-82C0-4F096C4CAA7A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goedkeurkansen225!$E$19:$E$39</c:f>
              <c:numCache>
                <c:formatCode>0.000</c:formatCode>
                <c:ptCount val="2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3FB-4FE8-82C0-4F096C4C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02656"/>
        <c:axId val="200533504"/>
      </c:scatterChart>
      <c:valAx>
        <c:axId val="20050265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533504"/>
        <c:crosses val="autoZero"/>
        <c:crossBetween val="midCat"/>
        <c:majorUnit val="0.02"/>
      </c:valAx>
      <c:valAx>
        <c:axId val="2005335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50265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goedkeurkansen225!$B$18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goedkeurkansen225!$B$19:$B$39</c:f>
              <c:numCache>
                <c:formatCode>0.000</c:formatCode>
                <c:ptCount val="21"/>
                <c:pt idx="0">
                  <c:v>0.99900847472881282</c:v>
                </c:pt>
                <c:pt idx="1">
                  <c:v>0.99843109136503538</c:v>
                </c:pt>
                <c:pt idx="2">
                  <c:v>0.99752425788051935</c:v>
                </c:pt>
                <c:pt idx="3">
                  <c:v>0.99610988163680181</c:v>
                </c:pt>
                <c:pt idx="4">
                  <c:v>0.99392378468157261</c:v>
                </c:pt>
                <c:pt idx="5">
                  <c:v>0.99058307501069187</c:v>
                </c:pt>
                <c:pt idx="6">
                  <c:v>0.98554833090748384</c:v>
                </c:pt>
                <c:pt idx="7">
                  <c:v>0.97808552194310638</c:v>
                </c:pt>
                <c:pt idx="8">
                  <c:v>0.9672374358342517</c:v>
                </c:pt>
                <c:pt idx="9">
                  <c:v>0.9518201533159184</c:v>
                </c:pt>
                <c:pt idx="10">
                  <c:v>0.93046491286422039</c:v>
                </c:pt>
                <c:pt idx="11">
                  <c:v>0.90172610942262177</c:v>
                </c:pt>
                <c:pt idx="12">
                  <c:v>0.86426788741410843</c:v>
                </c:pt>
                <c:pt idx="13">
                  <c:v>0.81712178193939877</c:v>
                </c:pt>
                <c:pt idx="14">
                  <c:v>0.75997769499016499</c:v>
                </c:pt>
                <c:pt idx="15">
                  <c:v>0.69343914359806513</c:v>
                </c:pt>
                <c:pt idx="16">
                  <c:v>0.61915681414184465</c:v>
                </c:pt>
                <c:pt idx="17">
                  <c:v>0.539767682921659</c:v>
                </c:pt>
                <c:pt idx="18">
                  <c:v>0.45861535354502919</c:v>
                </c:pt>
                <c:pt idx="19">
                  <c:v>0.37929728536431306</c:v>
                </c:pt>
                <c:pt idx="20">
                  <c:v>0.30514695536604453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7E-43D9-B76B-3BE46CEE024C}"/>
            </c:ext>
          </c:extLst>
        </c:ser>
        <c:ser>
          <c:idx val="1"/>
          <c:order val="1"/>
          <c:tx>
            <c:strRef>
              <c:f>goedkeurkansen225!$C$18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goedkeurkansen225!$C$19:$C$39</c:f>
              <c:numCache>
                <c:formatCode>0.000</c:formatCode>
                <c:ptCount val="2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E7E-43D9-B76B-3BE46CEE024C}"/>
            </c:ext>
          </c:extLst>
        </c:ser>
        <c:ser>
          <c:idx val="2"/>
          <c:order val="2"/>
          <c:tx>
            <c:strRef>
              <c:f>goedkeurkansen225!$D$18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goedkeurkansen225!$D$19:$D$39</c:f>
              <c:numCache>
                <c:formatCode>0.000</c:formatCode>
                <c:ptCount val="21"/>
                <c:pt idx="0">
                  <c:v>0.98989118913169449</c:v>
                </c:pt>
                <c:pt idx="1">
                  <c:v>0.98531474637962857</c:v>
                </c:pt>
                <c:pt idx="2">
                  <c:v>0.9788499420079082</c:v>
                </c:pt>
                <c:pt idx="3">
                  <c:v>0.96984840826513607</c:v>
                </c:pt>
                <c:pt idx="4">
                  <c:v>0.95752079521118472</c:v>
                </c:pt>
                <c:pt idx="5">
                  <c:v>0.94095255340996731</c:v>
                </c:pt>
                <c:pt idx="6">
                  <c:v>0.91914921520505699</c:v>
                </c:pt>
                <c:pt idx="7">
                  <c:v>0.89111868250283854</c:v>
                </c:pt>
                <c:pt idx="8">
                  <c:v>0.85599229026582513</c:v>
                </c:pt>
                <c:pt idx="9">
                  <c:v>0.81317645510667591</c:v>
                </c:pt>
                <c:pt idx="10">
                  <c:v>0.76251395044435366</c:v>
                </c:pt>
                <c:pt idx="11">
                  <c:v>0.70442195377035777</c:v>
                </c:pt>
                <c:pt idx="12">
                  <c:v>0.6399683258989074</c:v>
                </c:pt>
                <c:pt idx="13">
                  <c:v>0.57085306111003697</c:v>
                </c:pt>
                <c:pt idx="14">
                  <c:v>0.49928016264008751</c:v>
                </c:pt>
                <c:pt idx="15">
                  <c:v>0.42773256878096411</c:v>
                </c:pt>
                <c:pt idx="16">
                  <c:v>0.35869030045439521</c:v>
                </c:pt>
                <c:pt idx="17">
                  <c:v>0.29434921330876218</c:v>
                </c:pt>
                <c:pt idx="18">
                  <c:v>0.23639755046185307</c:v>
                </c:pt>
                <c:pt idx="19">
                  <c:v>0.18588998439255011</c:v>
                </c:pt>
                <c:pt idx="20">
                  <c:v>0.14323118862663273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E7E-43D9-B76B-3BE46CEE024C}"/>
            </c:ext>
          </c:extLst>
        </c:ser>
        <c:ser>
          <c:idx val="3"/>
          <c:order val="3"/>
          <c:tx>
            <c:strRef>
              <c:f>goedkeurkansen225!$E$18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goedkeurkansen225!$A$19:$A$39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goedkeurkansen225!$E$19:$E$39</c:f>
              <c:numCache>
                <c:formatCode>0.000</c:formatCode>
                <c:ptCount val="21"/>
                <c:pt idx="0">
                  <c:v>0.96571628860185754</c:v>
                </c:pt>
                <c:pt idx="1">
                  <c:v>0.95029641681181076</c:v>
                </c:pt>
                <c:pt idx="2">
                  <c:v>0.9292079427316412</c:v>
                </c:pt>
                <c:pt idx="3">
                  <c:v>0.90114103985250527</c:v>
                </c:pt>
                <c:pt idx="4">
                  <c:v>0.86489136238152931</c:v>
                </c:pt>
                <c:pt idx="5">
                  <c:v>0.81958048367393677</c:v>
                </c:pt>
                <c:pt idx="6">
                  <c:v>0.76490330608902313</c:v>
                </c:pt>
                <c:pt idx="7">
                  <c:v>0.70134741366490783</c:v>
                </c:pt>
                <c:pt idx="8">
                  <c:v>0.63031582682588216</c:v>
                </c:pt>
                <c:pt idx="9">
                  <c:v>0.55409337772635647</c:v>
                </c:pt>
                <c:pt idx="10">
                  <c:v>0.47563228245995914</c:v>
                </c:pt>
                <c:pt idx="11">
                  <c:v>0.39818581497298267</c:v>
                </c:pt>
                <c:pt idx="12">
                  <c:v>0.32486983210628673</c:v>
                </c:pt>
                <c:pt idx="13">
                  <c:v>0.25825749364832418</c:v>
                </c:pt>
                <c:pt idx="14">
                  <c:v>0.20010064214279116</c:v>
                </c:pt>
                <c:pt idx="15">
                  <c:v>0.15122768150717861</c:v>
                </c:pt>
                <c:pt idx="16">
                  <c:v>0.1116125930508387</c:v>
                </c:pt>
                <c:pt idx="17">
                  <c:v>8.0565764297727868E-2</c:v>
                </c:pt>
                <c:pt idx="18">
                  <c:v>5.6978322059184211E-2</c:v>
                </c:pt>
                <c:pt idx="19">
                  <c:v>3.9557848916598387E-2</c:v>
                </c:pt>
                <c:pt idx="20">
                  <c:v>2.7015022716633606E-2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E7E-43D9-B76B-3BE46CEE0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62560"/>
        <c:axId val="200585216"/>
      </c:scatterChart>
      <c:valAx>
        <c:axId val="20056256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585216"/>
        <c:crosses val="autoZero"/>
        <c:crossBetween val="midCat"/>
        <c:majorUnit val="0.02"/>
      </c:valAx>
      <c:valAx>
        <c:axId val="2005852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56256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CF2-4A82-A31E-BB58E86C2849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CF2-4A82-A31E-BB58E86C2849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CF2-4A82-A31E-BB58E86C2849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CF2-4A82-A31E-BB58E86C2849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CF2-4A82-A31E-BB58E86C2849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9CF2-4A82-A31E-BB58E86C2849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9CF2-4A82-A31E-BB58E86C2849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9CF2-4A82-A31E-BB58E86C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025792"/>
        <c:axId val="201044352"/>
      </c:scatterChart>
      <c:valAx>
        <c:axId val="20102579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044352"/>
        <c:crosses val="autoZero"/>
        <c:crossBetween val="midCat"/>
        <c:majorUnit val="0.02"/>
      </c:valAx>
      <c:valAx>
        <c:axId val="2010443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02579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C2-40AB-92F5-DDD565BC8C28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5C2-40AB-92F5-DDD565BC8C28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5C2-40AB-92F5-DDD565BC8C28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5C2-40AB-92F5-DDD565BC8C28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5C2-40AB-92F5-DDD565BC8C28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5C2-40AB-92F5-DDD565BC8C28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5C2-40AB-92F5-DDD565BC8C28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5C2-40AB-92F5-DDD565BC8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40000"/>
        <c:axId val="200641920"/>
      </c:scatterChart>
      <c:valAx>
        <c:axId val="200640000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641920"/>
        <c:crosses val="autoZero"/>
        <c:crossBetween val="midCat"/>
        <c:majorUnit val="0.02"/>
      </c:valAx>
      <c:valAx>
        <c:axId val="2006419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64000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goedkeurkansen270!$A$12</c:f>
          <c:strCache>
            <c:ptCount val="1"/>
            <c:pt idx="0">
              <c:v>Kans op waarde hoger dan grens FAP[270] voor gemiddelde van 2 kernen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1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goedkeurkansen270!$B$19:$B$59</c:f>
              <c:numCache>
                <c:formatCode>0.000</c:formatCode>
                <c:ptCount val="4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  <c:pt idx="21">
                  <c:v>0.19430391445748479</c:v>
                </c:pt>
                <c:pt idx="22">
                  <c:v>0.14400223899863582</c:v>
                </c:pt>
                <c:pt idx="23">
                  <c:v>0.10395769342836053</c:v>
                </c:pt>
                <c:pt idx="24">
                  <c:v>7.3239827919268932E-2</c:v>
                </c:pt>
                <c:pt idx="25">
                  <c:v>5.0462951863999864E-2</c:v>
                </c:pt>
                <c:pt idx="26">
                  <c:v>3.4083726449854329E-2</c:v>
                </c:pt>
                <c:pt idx="27">
                  <c:v>2.2621796024464028E-2</c:v>
                </c:pt>
                <c:pt idx="28">
                  <c:v>1.4790260346595578E-2</c:v>
                </c:pt>
                <c:pt idx="29">
                  <c:v>9.5484753625483983E-3</c:v>
                </c:pt>
                <c:pt idx="30">
                  <c:v>6.1009533283916985E-3</c:v>
                </c:pt>
                <c:pt idx="31">
                  <c:v>3.8663567761949352E-3</c:v>
                </c:pt>
                <c:pt idx="32">
                  <c:v>2.4350639493087548E-3</c:v>
                </c:pt>
                <c:pt idx="33">
                  <c:v>1.5268958903337344E-3</c:v>
                </c:pt>
                <c:pt idx="34">
                  <c:v>9.5478620547935185E-4</c:v>
                </c:pt>
                <c:pt idx="35">
                  <c:v>5.9625085188118321E-4</c:v>
                </c:pt>
                <c:pt idx="36">
                  <c:v>3.7233250618688078E-4</c:v>
                </c:pt>
                <c:pt idx="37">
                  <c:v>2.3275208710068666E-4</c:v>
                </c:pt>
                <c:pt idx="38">
                  <c:v>1.4579159361009138E-4</c:v>
                </c:pt>
                <c:pt idx="39">
                  <c:v>9.1580470334949468E-5</c:v>
                </c:pt>
                <c:pt idx="40">
                  <c:v>5.7730514250316082E-5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05C-448F-B759-5F129E71EAD2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goedkeurkansen270!$C$19:$C$59</c:f>
              <c:numCache>
                <c:formatCode>0.000</c:formatCode>
                <c:ptCount val="4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  <c:pt idx="21">
                  <c:v>2.7919550555150757E-3</c:v>
                </c:pt>
                <c:pt idx="22">
                  <c:v>1.717071115758637E-3</c:v>
                </c:pt>
                <c:pt idx="23">
                  <c:v>1.0523792592896587E-3</c:v>
                </c:pt>
                <c:pt idx="24">
                  <c:v>6.4386608582069104E-4</c:v>
                </c:pt>
                <c:pt idx="25">
                  <c:v>3.9382437973415458E-4</c:v>
                </c:pt>
                <c:pt idx="26">
                  <c:v>2.411306383844999E-4</c:v>
                </c:pt>
                <c:pt idx="27">
                  <c:v>1.4795332665699899E-4</c:v>
                </c:pt>
                <c:pt idx="28">
                  <c:v>9.1059910938177697E-5</c:v>
                </c:pt>
                <c:pt idx="29">
                  <c:v>5.626035840847085E-5</c:v>
                </c:pt>
                <c:pt idx="30">
                  <c:v>3.4916871981743527E-5</c:v>
                </c:pt>
                <c:pt idx="31">
                  <c:v>2.1780078089774652E-5</c:v>
                </c:pt>
                <c:pt idx="32">
                  <c:v>1.3660411088729495E-5</c:v>
                </c:pt>
                <c:pt idx="33">
                  <c:v>8.6178392769830712E-6</c:v>
                </c:pt>
                <c:pt idx="34">
                  <c:v>5.4699038443265209E-6</c:v>
                </c:pt>
                <c:pt idx="35">
                  <c:v>3.4937765623688839E-6</c:v>
                </c:pt>
                <c:pt idx="36">
                  <c:v>2.2459877719865312E-6</c:v>
                </c:pt>
                <c:pt idx="37">
                  <c:v>1.45330941465902E-6</c:v>
                </c:pt>
                <c:pt idx="38">
                  <c:v>9.4660977939423324E-7</c:v>
                </c:pt>
                <c:pt idx="39">
                  <c:v>6.2066149849442598E-7</c:v>
                </c:pt>
                <c:pt idx="40">
                  <c:v>4.09643111667204E-7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05C-448F-B759-5F129E71EAD2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goedkeurkansen270!$D$19:$D$59</c:f>
              <c:numCache>
                <c:formatCode>0.000</c:formatCode>
                <c:ptCount val="4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  <c:pt idx="21">
                  <c:v>0.10196621431839108</c:v>
                </c:pt>
                <c:pt idx="22">
                  <c:v>7.4661165287206427E-2</c:v>
                </c:pt>
                <c:pt idx="23">
                  <c:v>5.3708064155143162E-2</c:v>
                </c:pt>
                <c:pt idx="24">
                  <c:v>3.8019016978793278E-2</c:v>
                </c:pt>
                <c:pt idx="25">
                  <c:v>2.6528918004349606E-2</c:v>
                </c:pt>
                <c:pt idx="26">
                  <c:v>1.8278720428525807E-2</c:v>
                </c:pt>
                <c:pt idx="27">
                  <c:v>1.245725306704719E-2</c:v>
                </c:pt>
                <c:pt idx="28">
                  <c:v>8.4114311929599644E-3</c:v>
                </c:pt>
                <c:pt idx="29">
                  <c:v>5.6360762127367903E-3</c:v>
                </c:pt>
                <c:pt idx="30">
                  <c:v>3.7531067481375757E-3</c:v>
                </c:pt>
                <c:pt idx="31">
                  <c:v>2.4872195698180115E-3</c:v>
                </c:pt>
                <c:pt idx="32">
                  <c:v>1.6424791964869208E-3</c:v>
                </c:pt>
                <c:pt idx="33">
                  <c:v>1.0820611171187572E-3</c:v>
                </c:pt>
                <c:pt idx="34">
                  <c:v>7.1190828694750105E-4</c:v>
                </c:pt>
                <c:pt idx="35">
                  <c:v>4.6819073913699028E-4</c:v>
                </c:pt>
                <c:pt idx="36">
                  <c:v>3.0804096849175585E-4</c:v>
                </c:pt>
                <c:pt idx="37">
                  <c:v>2.0290762175337795E-4</c:v>
                </c:pt>
                <c:pt idx="38">
                  <c:v>1.3389667961066898E-4</c:v>
                </c:pt>
                <c:pt idx="39">
                  <c:v>8.8565261045417802E-5</c:v>
                </c:pt>
                <c:pt idx="40">
                  <c:v>5.8747073354896049E-5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05C-448F-B759-5F129E71EAD2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goedkeurkansen270!$A$19:$A$59</c:f>
              <c:numCache>
                <c:formatCode>0.000</c:formatCode>
                <c:ptCount val="4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  <c:pt idx="21">
                  <c:v>0.5101</c:v>
                </c:pt>
                <c:pt idx="22">
                  <c:v>0.52010000000000001</c:v>
                </c:pt>
                <c:pt idx="23">
                  <c:v>0.53010000000000002</c:v>
                </c:pt>
                <c:pt idx="24">
                  <c:v>0.54010000000000002</c:v>
                </c:pt>
                <c:pt idx="25">
                  <c:v>0.55010000000000003</c:v>
                </c:pt>
                <c:pt idx="26">
                  <c:v>0.56010000000000004</c:v>
                </c:pt>
                <c:pt idx="27">
                  <c:v>0.57010000000000005</c:v>
                </c:pt>
                <c:pt idx="28">
                  <c:v>0.58010000000000006</c:v>
                </c:pt>
                <c:pt idx="29">
                  <c:v>0.59010000000000007</c:v>
                </c:pt>
                <c:pt idx="30">
                  <c:v>0.60010000000000008</c:v>
                </c:pt>
                <c:pt idx="31">
                  <c:v>0.61010000000000009</c:v>
                </c:pt>
                <c:pt idx="32">
                  <c:v>0.6201000000000001</c:v>
                </c:pt>
                <c:pt idx="33">
                  <c:v>0.6301000000000001</c:v>
                </c:pt>
                <c:pt idx="34">
                  <c:v>0.64010000000000011</c:v>
                </c:pt>
                <c:pt idx="35">
                  <c:v>0.65010000000000012</c:v>
                </c:pt>
                <c:pt idx="36">
                  <c:v>0.66010000000000013</c:v>
                </c:pt>
                <c:pt idx="37">
                  <c:v>0.67010000000000014</c:v>
                </c:pt>
                <c:pt idx="38">
                  <c:v>0.68010000000000015</c:v>
                </c:pt>
                <c:pt idx="39">
                  <c:v>0.69010000000000016</c:v>
                </c:pt>
                <c:pt idx="40">
                  <c:v>0.70010000000000017</c:v>
                </c:pt>
              </c:numCache>
            </c:numRef>
          </c:xVal>
          <c:yVal>
            <c:numRef>
              <c:f>goedkeurkansen270!$E$19:$E$59</c:f>
              <c:numCache>
                <c:formatCode>0.000</c:formatCode>
                <c:ptCount val="4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  <c:pt idx="21">
                  <c:v>1.3216793923399433E-2</c:v>
                </c:pt>
                <c:pt idx="22">
                  <c:v>8.6276637798368867E-3</c:v>
                </c:pt>
                <c:pt idx="23">
                  <c:v>5.5801939498686714E-3</c:v>
                </c:pt>
                <c:pt idx="24">
                  <c:v>3.5828705716870086E-3</c:v>
                </c:pt>
                <c:pt idx="25">
                  <c:v>2.2877639395192913E-3</c:v>
                </c:pt>
                <c:pt idx="26">
                  <c:v>1.4551022578190816E-3</c:v>
                </c:pt>
                <c:pt idx="27">
                  <c:v>9.2323459693684792E-4</c:v>
                </c:pt>
                <c:pt idx="28">
                  <c:v>5.8510250109173061E-4</c:v>
                </c:pt>
                <c:pt idx="29">
                  <c:v>3.7081039564027852E-4</c:v>
                </c:pt>
                <c:pt idx="30">
                  <c:v>2.3523831865355593E-4</c:v>
                </c:pt>
                <c:pt idx="31">
                  <c:v>1.4951284455227027E-4</c:v>
                </c:pt>
                <c:pt idx="32">
                  <c:v>9.5276986492534742E-5</c:v>
                </c:pt>
                <c:pt idx="33">
                  <c:v>6.0913436956204581E-5</c:v>
                </c:pt>
                <c:pt idx="34">
                  <c:v>3.9091911947674882E-5</c:v>
                </c:pt>
                <c:pt idx="35">
                  <c:v>2.5194392513184186E-5</c:v>
                </c:pt>
                <c:pt idx="36">
                  <c:v>1.6312640155154623E-5</c:v>
                </c:pt>
                <c:pt idx="37">
                  <c:v>1.0613975504121627E-5</c:v>
                </c:pt>
                <c:pt idx="38">
                  <c:v>6.941751368712198E-6</c:v>
                </c:pt>
                <c:pt idx="39">
                  <c:v>4.5643388604658669E-6</c:v>
                </c:pt>
                <c:pt idx="40">
                  <c:v>3.0176253846325823E-6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05C-448F-B759-5F129E71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2720"/>
        <c:axId val="199824896"/>
      </c:scatterChart>
      <c:valAx>
        <c:axId val="199822720"/>
        <c:scaling>
          <c:orientation val="minMax"/>
          <c:max val="0.5500000000000000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175" b="1" i="0" u="none" strike="noStrike" baseline="0">
                    <a:effectLst/>
                  </a:rPr>
                  <a:t>Bovengrens voor FAP[270]</a:t>
                </a:r>
                <a:endParaRPr lang="nl-NL" b="1"/>
              </a:p>
            </c:rich>
          </c:tx>
          <c:overlay val="0"/>
        </c:title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824896"/>
        <c:crosses val="autoZero"/>
        <c:crossBetween val="midCat"/>
        <c:majorUnit val="5.000000000000001E-2"/>
      </c:valAx>
      <c:valAx>
        <c:axId val="19982489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822720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625808805984808"/>
          <c:y val="0.4518725349839291"/>
          <c:w val="0.98930635675888101"/>
          <c:h val="0.60294240459247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DAB'!$C$27:$C$47</c:f>
              <c:numCache>
                <c:formatCode>0.00</c:formatCode>
                <c:ptCount val="21"/>
                <c:pt idx="0">
                  <c:v>0.9412297969753054</c:v>
                </c:pt>
                <c:pt idx="1">
                  <c:v>0.92199910618666003</c:v>
                </c:pt>
                <c:pt idx="2">
                  <c:v>0.89780608076221291</c:v>
                </c:pt>
                <c:pt idx="3">
                  <c:v>0.86797949141709696</c:v>
                </c:pt>
                <c:pt idx="4">
                  <c:v>0.83200384680972084</c:v>
                </c:pt>
                <c:pt idx="5">
                  <c:v>0.78961827721686828</c:v>
                </c:pt>
                <c:pt idx="6">
                  <c:v>0.74091017791088931</c:v>
                </c:pt>
                <c:pt idx="7">
                  <c:v>0.68638455292036815</c:v>
                </c:pt>
                <c:pt idx="8">
                  <c:v>0.62698976158143593</c:v>
                </c:pt>
                <c:pt idx="9">
                  <c:v>0.56408554040239411</c:v>
                </c:pt>
                <c:pt idx="10">
                  <c:v>0.49934959073492147</c:v>
                </c:pt>
                <c:pt idx="11">
                  <c:v>0.43463243868965878</c:v>
                </c:pt>
                <c:pt idx="12">
                  <c:v>0.37178281336831398</c:v>
                </c:pt>
                <c:pt idx="13">
                  <c:v>0.31247333629457874</c:v>
                </c:pt>
                <c:pt idx="14">
                  <c:v>0.2580562339094773</c:v>
                </c:pt>
                <c:pt idx="15">
                  <c:v>0.20947110496977395</c:v>
                </c:pt>
                <c:pt idx="16">
                  <c:v>0.16721417509470743</c:v>
                </c:pt>
                <c:pt idx="17">
                  <c:v>0.13136508038267339</c:v>
                </c:pt>
                <c:pt idx="18">
                  <c:v>0.10165689384835409</c:v>
                </c:pt>
                <c:pt idx="19">
                  <c:v>7.7570051610698354E-2</c:v>
                </c:pt>
                <c:pt idx="20">
                  <c:v>5.8431171178397821E-2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90B-4206-A4A7-A241DF626487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DAB'!$D$27:$D$47</c:f>
              <c:numCache>
                <c:formatCode>0.00</c:formatCode>
                <c:ptCount val="21"/>
                <c:pt idx="0">
                  <c:v>0.8348842586104066</c:v>
                </c:pt>
                <c:pt idx="1">
                  <c:v>0.78815356014741478</c:v>
                </c:pt>
                <c:pt idx="2">
                  <c:v>0.73375616221687689</c:v>
                </c:pt>
                <c:pt idx="3">
                  <c:v>0.67243144032761293</c:v>
                </c:pt>
                <c:pt idx="4">
                  <c:v>0.60556587152816443</c:v>
                </c:pt>
                <c:pt idx="5">
                  <c:v>0.53512006678940927</c:v>
                </c:pt>
                <c:pt idx="6">
                  <c:v>0.46345075505428646</c:v>
                </c:pt>
                <c:pt idx="7">
                  <c:v>0.39305439436320017</c:v>
                </c:pt>
                <c:pt idx="8">
                  <c:v>0.32628211308558491</c:v>
                </c:pt>
                <c:pt idx="9">
                  <c:v>0.265084459452402</c:v>
                </c:pt>
                <c:pt idx="10">
                  <c:v>0.21083531761753183</c:v>
                </c:pt>
                <c:pt idx="11">
                  <c:v>0.1642611175429472</c:v>
                </c:pt>
                <c:pt idx="12">
                  <c:v>0.12547332850357781</c:v>
                </c:pt>
                <c:pt idx="13">
                  <c:v>9.4079165644149379E-2</c:v>
                </c:pt>
                <c:pt idx="14">
                  <c:v>6.9333801342135515E-2</c:v>
                </c:pt>
                <c:pt idx="15">
                  <c:v>5.0297997912894528E-2</c:v>
                </c:pt>
                <c:pt idx="16">
                  <c:v>3.5974375052467478E-2</c:v>
                </c:pt>
                <c:pt idx="17">
                  <c:v>2.5408162668892648E-2</c:v>
                </c:pt>
                <c:pt idx="18">
                  <c:v>1.7749719837504948E-2</c:v>
                </c:pt>
                <c:pt idx="19">
                  <c:v>1.22838467517023E-2</c:v>
                </c:pt>
                <c:pt idx="20">
                  <c:v>8.4345589352800288E-3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90B-4206-A4A7-A241DF626487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DAB'!$E$27:$E$47</c:f>
              <c:numCache>
                <c:formatCode>0.00</c:formatCode>
                <c:ptCount val="21"/>
                <c:pt idx="0">
                  <c:v>0.93112311530310765</c:v>
                </c:pt>
                <c:pt idx="1">
                  <c:v>0.90791792375124691</c:v>
                </c:pt>
                <c:pt idx="2">
                  <c:v>0.87878083177823851</c:v>
                </c:pt>
                <c:pt idx="3">
                  <c:v>0.84305165129480431</c:v>
                </c:pt>
                <c:pt idx="4">
                  <c:v>0.80033963909694938</c:v>
                </c:pt>
                <c:pt idx="5">
                  <c:v>0.75064346247088132</c:v>
                </c:pt>
                <c:pt idx="6">
                  <c:v>0.69444575898336847</c:v>
                </c:pt>
                <c:pt idx="7">
                  <c:v>0.63275605844936889</c:v>
                </c:pt>
                <c:pt idx="8">
                  <c:v>0.56708158100039274</c:v>
                </c:pt>
                <c:pt idx="9">
                  <c:v>0.49931889068619772</c:v>
                </c:pt>
                <c:pt idx="10">
                  <c:v>0.43157765858057223</c:v>
                </c:pt>
                <c:pt idx="11">
                  <c:v>0.36596533486685962</c:v>
                </c:pt>
                <c:pt idx="12">
                  <c:v>0.30437223489432974</c:v>
                </c:pt>
                <c:pt idx="13">
                  <c:v>0.24829642878290115</c:v>
                </c:pt>
                <c:pt idx="14">
                  <c:v>0.19873693157542893</c:v>
                </c:pt>
                <c:pt idx="15">
                  <c:v>0.15616606838955555</c:v>
                </c:pt>
                <c:pt idx="16">
                  <c:v>0.12057366261885726</c:v>
                </c:pt>
                <c:pt idx="17">
                  <c:v>9.1562366356248509E-2</c:v>
                </c:pt>
                <c:pt idx="18">
                  <c:v>6.8467867919356148E-2</c:v>
                </c:pt>
                <c:pt idx="19">
                  <c:v>5.0479569085781599E-2</c:v>
                </c:pt>
                <c:pt idx="20">
                  <c:v>3.6744090432226879E-2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90B-4206-A4A7-A241DF626487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DAB'!$F$27:$F$47</c:f>
              <c:numCache>
                <c:formatCode>0.00</c:formatCode>
                <c:ptCount val="21"/>
                <c:pt idx="0">
                  <c:v>0.78743538692686355</c:v>
                </c:pt>
                <c:pt idx="1">
                  <c:v>0.73036330473041911</c:v>
                </c:pt>
                <c:pt idx="2">
                  <c:v>0.66585322601032138</c:v>
                </c:pt>
                <c:pt idx="3">
                  <c:v>0.59553524509747136</c:v>
                </c:pt>
                <c:pt idx="4">
                  <c:v>0.52169283116678322</c:v>
                </c:pt>
                <c:pt idx="5">
                  <c:v>0.44703151540986807</c:v>
                </c:pt>
                <c:pt idx="6">
                  <c:v>0.37435756392627151</c:v>
                </c:pt>
                <c:pt idx="7">
                  <c:v>0.30623450131033492</c:v>
                </c:pt>
                <c:pt idx="8">
                  <c:v>0.24469258224320906</c:v>
                </c:pt>
                <c:pt idx="9">
                  <c:v>0.19104917131867583</c:v>
                </c:pt>
                <c:pt idx="10">
                  <c:v>0.14586397172671028</c:v>
                </c:pt>
                <c:pt idx="11">
                  <c:v>0.10901614269573191</c:v>
                </c:pt>
                <c:pt idx="12">
                  <c:v>7.9863789998325177E-2</c:v>
                </c:pt>
                <c:pt idx="13">
                  <c:v>5.7436746064023117E-2</c:v>
                </c:pt>
                <c:pt idx="14">
                  <c:v>4.0619666979760841E-2</c:v>
                </c:pt>
                <c:pt idx="15">
                  <c:v>2.8297732042813193E-2</c:v>
                </c:pt>
                <c:pt idx="16">
                  <c:v>1.9454126956209988E-2</c:v>
                </c:pt>
                <c:pt idx="17">
                  <c:v>1.32217135907157E-2</c:v>
                </c:pt>
                <c:pt idx="18">
                  <c:v>8.898772064475622E-3</c:v>
                </c:pt>
                <c:pt idx="19">
                  <c:v>5.9409596057409912E-3</c:v>
                </c:pt>
                <c:pt idx="20">
                  <c:v>3.9404312199197503E-3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90B-4206-A4A7-A241DF62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33504"/>
        <c:axId val="186139776"/>
      </c:scatterChart>
      <c:valAx>
        <c:axId val="18613350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139776"/>
        <c:crosses val="autoZero"/>
        <c:crossBetween val="midCat"/>
        <c:majorUnit val="0.02"/>
      </c:valAx>
      <c:valAx>
        <c:axId val="1861397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1335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lager dan grens WS[2] -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057-4287-935D-24770BEF4517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057-4287-935D-24770BEF4517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057-4287-935D-24770BEF4517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057-4287-935D-24770BEF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03104"/>
        <c:axId val="200388608"/>
      </c:scatterChart>
      <c:valAx>
        <c:axId val="199903104"/>
        <c:scaling>
          <c:orientation val="minMax"/>
          <c:max val="0.25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Ondergrens voor WS[2] -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388608"/>
        <c:crosses val="autoZero"/>
        <c:crossBetween val="midCat"/>
        <c:majorUnit val="0.01"/>
      </c:valAx>
      <c:valAx>
        <c:axId val="2003886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ondergrens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9031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goedkeurkansen270!$B$19:$B$39</c:f>
              <c:numCache>
                <c:formatCode>0.000</c:formatCode>
                <c:ptCount val="2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91D-4C97-B11C-9CC7F2365932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goedkeurkansen270!$C$19:$C$39</c:f>
              <c:numCache>
                <c:formatCode>0.000</c:formatCode>
                <c:ptCount val="2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91D-4C97-B11C-9CC7F2365932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goedkeurkansen270!$D$19:$D$39</c:f>
              <c:numCache>
                <c:formatCode>0.000</c:formatCode>
                <c:ptCount val="2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91D-4C97-B11C-9CC7F2365932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goedkeurkansen270!$E$19:$E$39</c:f>
              <c:numCache>
                <c:formatCode>0.000</c:formatCode>
                <c:ptCount val="2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91D-4C97-B11C-9CC7F236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94752"/>
        <c:axId val="200005120"/>
      </c:scatterChart>
      <c:valAx>
        <c:axId val="19999475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005120"/>
        <c:crosses val="autoZero"/>
        <c:crossBetween val="midCat"/>
        <c:majorUnit val="0.02"/>
      </c:valAx>
      <c:valAx>
        <c:axId val="2000051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99947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goedkeurkansen270!$B$19:$B$39</c:f>
              <c:numCache>
                <c:formatCode>0.000</c:formatCode>
                <c:ptCount val="2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C27-4947-BA0B-8136B3B9B4E2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goedkeurkansen270!$C$19:$C$39</c:f>
              <c:numCache>
                <c:formatCode>0.000</c:formatCode>
                <c:ptCount val="2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C27-4947-BA0B-8136B3B9B4E2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goedkeurkansen270!$D$19:$D$39</c:f>
              <c:numCache>
                <c:formatCode>0.000</c:formatCode>
                <c:ptCount val="2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C27-4947-BA0B-8136B3B9B4E2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goedkeurkansen270!$E$19:$E$39</c:f>
              <c:numCache>
                <c:formatCode>0.000</c:formatCode>
                <c:ptCount val="2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C27-4947-BA0B-8136B3B9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46464"/>
        <c:axId val="200052736"/>
      </c:scatterChart>
      <c:valAx>
        <c:axId val="20004646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052736"/>
        <c:crosses val="autoZero"/>
        <c:crossBetween val="midCat"/>
        <c:majorUnit val="0.02"/>
      </c:valAx>
      <c:valAx>
        <c:axId val="2000527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04646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goedkeurkansen270!$B$19:$B$39</c:f>
              <c:numCache>
                <c:formatCode>0.000</c:formatCode>
                <c:ptCount val="2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9FB-4D87-A02B-0DB0153B73E0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goedkeurkansen270!$C$19:$C$39</c:f>
              <c:numCache>
                <c:formatCode>0.000</c:formatCode>
                <c:ptCount val="2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9FB-4D87-A02B-0DB0153B73E0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goedkeurkansen270!$D$19:$D$39</c:f>
              <c:numCache>
                <c:formatCode>0.000</c:formatCode>
                <c:ptCount val="2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9FB-4D87-A02B-0DB0153B73E0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goedkeurkansen270!$E$19:$E$39</c:f>
              <c:numCache>
                <c:formatCode>0.000</c:formatCode>
                <c:ptCount val="2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9FB-4D87-A02B-0DB0153B7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888704"/>
        <c:axId val="200890624"/>
      </c:scatterChart>
      <c:valAx>
        <c:axId val="20088870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890624"/>
        <c:crosses val="autoZero"/>
        <c:crossBetween val="midCat"/>
        <c:majorUnit val="0.02"/>
      </c:valAx>
      <c:valAx>
        <c:axId val="2008906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8887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goedkeurkansen270!$B$18</c:f>
              <c:strCache>
                <c:ptCount val="1"/>
                <c:pt idx="0">
                  <c:v>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goedkeurkansen270!$B$19:$B$39</c:f>
              <c:numCache>
                <c:formatCode>0.000</c:formatCode>
                <c:ptCount val="2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704-4CB4-B641-D41AB9304B11}"/>
            </c:ext>
          </c:extLst>
        </c:ser>
        <c:ser>
          <c:idx val="1"/>
          <c:order val="1"/>
          <c:tx>
            <c:strRef>
              <c:f>goedkeurkansen270!$C$18</c:f>
              <c:strCache>
                <c:ptCount val="1"/>
                <c:pt idx="0">
                  <c:v>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goedkeurkansen270!$C$19:$C$39</c:f>
              <c:numCache>
                <c:formatCode>0.000</c:formatCode>
                <c:ptCount val="2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704-4CB4-B641-D41AB9304B11}"/>
            </c:ext>
          </c:extLst>
        </c:ser>
        <c:ser>
          <c:idx val="2"/>
          <c:order val="2"/>
          <c:tx>
            <c:strRef>
              <c:f>goedkeurkansen270!$D$18</c:f>
              <c:strCache>
                <c:ptCount val="1"/>
                <c:pt idx="0">
                  <c:v>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goedkeurkansen270!$D$19:$D$39</c:f>
              <c:numCache>
                <c:formatCode>0.000</c:formatCode>
                <c:ptCount val="21"/>
                <c:pt idx="0">
                  <c:v>0.99152156073283637</c:v>
                </c:pt>
                <c:pt idx="1">
                  <c:v>0.98744563951965925</c:v>
                </c:pt>
                <c:pt idx="2">
                  <c:v>0.98158251775646543</c:v>
                </c:pt>
                <c:pt idx="3">
                  <c:v>0.97327599847925195</c:v>
                </c:pt>
                <c:pt idx="4">
                  <c:v>0.96171176639049472</c:v>
                </c:pt>
                <c:pt idx="5">
                  <c:v>0.94592811961928036</c:v>
                </c:pt>
                <c:pt idx="6">
                  <c:v>0.92485853007838781</c:v>
                </c:pt>
                <c:pt idx="7">
                  <c:v>0.89741581245089019</c:v>
                </c:pt>
                <c:pt idx="8">
                  <c:v>0.86262173208869508</c:v>
                </c:pt>
                <c:pt idx="9">
                  <c:v>0.81977468195700975</c:v>
                </c:pt>
                <c:pt idx="10">
                  <c:v>0.76863296011056437</c:v>
                </c:pt>
                <c:pt idx="11">
                  <c:v>0.70957638988983196</c:v>
                </c:pt>
                <c:pt idx="12">
                  <c:v>0.64370104380071635</c:v>
                </c:pt>
                <c:pt idx="13">
                  <c:v>0.57280701745903206</c:v>
                </c:pt>
                <c:pt idx="14">
                  <c:v>0.49926009122743376</c:v>
                </c:pt>
                <c:pt idx="15">
                  <c:v>0.42574050406453945</c:v>
                </c:pt>
                <c:pt idx="16">
                  <c:v>0.35492520131691779</c:v>
                </c:pt>
                <c:pt idx="17">
                  <c:v>0.28917079220079267</c:v>
                </c:pt>
                <c:pt idx="18">
                  <c:v>0.23026422547325753</c:v>
                </c:pt>
                <c:pt idx="19">
                  <c:v>0.17928696164602376</c:v>
                </c:pt>
                <c:pt idx="20">
                  <c:v>0.13660516758800606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704-4CB4-B641-D41AB9304B11}"/>
            </c:ext>
          </c:extLst>
        </c:ser>
        <c:ser>
          <c:idx val="3"/>
          <c:order val="3"/>
          <c:tx>
            <c:strRef>
              <c:f>goedkeurkansen270!$E$18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goedkeurkansen270!$A$19:$A$39</c:f>
              <c:numCache>
                <c:formatCode>0.000</c:formatCode>
                <c:ptCount val="21"/>
                <c:pt idx="0">
                  <c:v>0.30010000000000003</c:v>
                </c:pt>
                <c:pt idx="1">
                  <c:v>0.31010000000000004</c:v>
                </c:pt>
                <c:pt idx="2">
                  <c:v>0.32010000000000005</c:v>
                </c:pt>
                <c:pt idx="3">
                  <c:v>0.33010000000000006</c:v>
                </c:pt>
                <c:pt idx="4">
                  <c:v>0.34010000000000007</c:v>
                </c:pt>
                <c:pt idx="5">
                  <c:v>0.35010000000000002</c:v>
                </c:pt>
                <c:pt idx="6">
                  <c:v>0.36010000000000003</c:v>
                </c:pt>
                <c:pt idx="7">
                  <c:v>0.37010000000000004</c:v>
                </c:pt>
                <c:pt idx="8">
                  <c:v>0.38009999999999999</c:v>
                </c:pt>
                <c:pt idx="9">
                  <c:v>0.3901</c:v>
                </c:pt>
                <c:pt idx="10">
                  <c:v>0.40010000000000001</c:v>
                </c:pt>
                <c:pt idx="11">
                  <c:v>0.41010000000000002</c:v>
                </c:pt>
                <c:pt idx="12">
                  <c:v>0.42010000000000003</c:v>
                </c:pt>
                <c:pt idx="13">
                  <c:v>0.43010000000000004</c:v>
                </c:pt>
                <c:pt idx="14">
                  <c:v>0.44010000000000005</c:v>
                </c:pt>
                <c:pt idx="15">
                  <c:v>0.4501</c:v>
                </c:pt>
                <c:pt idx="16">
                  <c:v>0.46010000000000001</c:v>
                </c:pt>
                <c:pt idx="17">
                  <c:v>0.47010000000000002</c:v>
                </c:pt>
                <c:pt idx="18">
                  <c:v>0.48010000000000003</c:v>
                </c:pt>
                <c:pt idx="19">
                  <c:v>0.49010000000000004</c:v>
                </c:pt>
                <c:pt idx="20">
                  <c:v>0.50009999999999999</c:v>
                </c:pt>
              </c:numCache>
            </c:numRef>
          </c:xVal>
          <c:yVal>
            <c:numRef>
              <c:f>goedkeurkansen270!$E$19:$E$39</c:f>
              <c:numCache>
                <c:formatCode>0.000</c:formatCode>
                <c:ptCount val="21"/>
                <c:pt idx="0">
                  <c:v>0.96191346697730384</c:v>
                </c:pt>
                <c:pt idx="1">
                  <c:v>0.94456899868233646</c:v>
                </c:pt>
                <c:pt idx="2">
                  <c:v>0.92086348388083428</c:v>
                </c:pt>
                <c:pt idx="3">
                  <c:v>0.88940492303939211</c:v>
                </c:pt>
                <c:pt idx="4">
                  <c:v>0.84899113643840551</c:v>
                </c:pt>
                <c:pt idx="5">
                  <c:v>0.79887323313333547</c:v>
                </c:pt>
                <c:pt idx="6">
                  <c:v>0.73903045067692719</c:v>
                </c:pt>
                <c:pt idx="7">
                  <c:v>0.67038357144222549</c:v>
                </c:pt>
                <c:pt idx="8">
                  <c:v>0.59486671446927286</c:v>
                </c:pt>
                <c:pt idx="9">
                  <c:v>0.51530089504035259</c:v>
                </c:pt>
                <c:pt idx="10">
                  <c:v>0.435066678781445</c:v>
                </c:pt>
                <c:pt idx="11">
                  <c:v>0.35763953036147977</c:v>
                </c:pt>
                <c:pt idx="12">
                  <c:v>0.28610115313474888</c:v>
                </c:pt>
                <c:pt idx="13">
                  <c:v>0.22274910455516317</c:v>
                </c:pt>
                <c:pt idx="14">
                  <c:v>0.16889072504968033</c:v>
                </c:pt>
                <c:pt idx="15">
                  <c:v>0.12484390251570604</c:v>
                </c:pt>
                <c:pt idx="16">
                  <c:v>9.0105591401453314E-2</c:v>
                </c:pt>
                <c:pt idx="17">
                  <c:v>6.3612865334399249E-2</c:v>
                </c:pt>
                <c:pt idx="18">
                  <c:v>4.4017840793717719E-2</c:v>
                </c:pt>
                <c:pt idx="19">
                  <c:v>2.9918754959676528E-2</c:v>
                </c:pt>
                <c:pt idx="20">
                  <c:v>2.0019585592218211E-2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704-4CB4-B641-D41AB9304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48352"/>
        <c:axId val="200958720"/>
      </c:scatterChart>
      <c:valAx>
        <c:axId val="20094835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958720"/>
        <c:crosses val="autoZero"/>
        <c:crossBetween val="midCat"/>
        <c:majorUnit val="0.02"/>
      </c:valAx>
      <c:valAx>
        <c:axId val="2009587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09483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E1B-470D-B4B9-186552EF9BBC}"/>
            </c:ext>
          </c:extLst>
        </c:ser>
        <c:ser>
          <c:idx val="1"/>
          <c:order val="1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E1B-470D-B4B9-186552EF9BBC}"/>
            </c:ext>
          </c:extLst>
        </c:ser>
        <c:ser>
          <c:idx val="2"/>
          <c:order val="2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E1B-470D-B4B9-186552EF9BBC}"/>
            </c:ext>
          </c:extLst>
        </c:ser>
        <c:ser>
          <c:idx val="3"/>
          <c:order val="3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E1B-470D-B4B9-186552EF9BBC}"/>
            </c:ext>
          </c:extLst>
        </c:ser>
        <c:ser>
          <c:idx val="4"/>
          <c:order val="4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E1B-470D-B4B9-186552EF9BBC}"/>
            </c:ext>
          </c:extLst>
        </c:ser>
        <c:ser>
          <c:idx val="5"/>
          <c:order val="5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E1B-470D-B4B9-186552EF9BBC}"/>
            </c:ext>
          </c:extLst>
        </c:ser>
        <c:ser>
          <c:idx val="6"/>
          <c:order val="6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E1B-470D-B4B9-186552EF9BBC}"/>
            </c:ext>
          </c:extLst>
        </c:ser>
        <c:ser>
          <c:idx val="7"/>
          <c:order val="7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E1B-470D-B4B9-186552EF9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4096"/>
        <c:axId val="201618560"/>
      </c:scatterChart>
      <c:valAx>
        <c:axId val="20160409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618560"/>
        <c:crosses val="autoZero"/>
        <c:crossBetween val="midCat"/>
        <c:majorUnit val="0.02"/>
      </c:valAx>
      <c:valAx>
        <c:axId val="2016185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6040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6F-4D26-892A-CEFB5B5FF7F1}"/>
            </c:ext>
          </c:extLst>
        </c:ser>
        <c:ser>
          <c:idx val="1"/>
          <c:order val="1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F6F-4D26-892A-CEFB5B5FF7F1}"/>
            </c:ext>
          </c:extLst>
        </c:ser>
        <c:ser>
          <c:idx val="2"/>
          <c:order val="2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F6F-4D26-892A-CEFB5B5FF7F1}"/>
            </c:ext>
          </c:extLst>
        </c:ser>
        <c:ser>
          <c:idx val="3"/>
          <c:order val="3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F6F-4D26-892A-CEFB5B5FF7F1}"/>
            </c:ext>
          </c:extLst>
        </c:ser>
        <c:ser>
          <c:idx val="4"/>
          <c:order val="4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F6F-4D26-892A-CEFB5B5FF7F1}"/>
            </c:ext>
          </c:extLst>
        </c:ser>
        <c:ser>
          <c:idx val="5"/>
          <c:order val="5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F6F-4D26-892A-CEFB5B5FF7F1}"/>
            </c:ext>
          </c:extLst>
        </c:ser>
        <c:ser>
          <c:idx val="6"/>
          <c:order val="6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F6F-4D26-892A-CEFB5B5FF7F1}"/>
            </c:ext>
          </c:extLst>
        </c:ser>
        <c:ser>
          <c:idx val="7"/>
          <c:order val="7"/>
          <c:tx>
            <c:strRef>
              <c:f>goedkeurkansen270!#REF!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goedkeurkansen270!#REF!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F6F-4D26-892A-CEFB5B5F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81152"/>
        <c:axId val="201687424"/>
      </c:scatterChart>
      <c:valAx>
        <c:axId val="20168115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687424"/>
        <c:crosses val="autoZero"/>
        <c:crossBetween val="midCat"/>
        <c:majorUnit val="0.02"/>
      </c:valAx>
      <c:valAx>
        <c:axId val="2016874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0168115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gemiddelde van 3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DAB'!$C$18</c:f>
              <c:strCache>
                <c:ptCount val="1"/>
                <c:pt idx="0">
                  <c:v>FAP 90 GD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DAB'!$C$27:$C$47</c:f>
              <c:numCache>
                <c:formatCode>0.00</c:formatCode>
                <c:ptCount val="21"/>
                <c:pt idx="0">
                  <c:v>0.9412297969753054</c:v>
                </c:pt>
                <c:pt idx="1">
                  <c:v>0.92199910618666003</c:v>
                </c:pt>
                <c:pt idx="2">
                  <c:v>0.89780608076221291</c:v>
                </c:pt>
                <c:pt idx="3">
                  <c:v>0.86797949141709696</c:v>
                </c:pt>
                <c:pt idx="4">
                  <c:v>0.83200384680972084</c:v>
                </c:pt>
                <c:pt idx="5">
                  <c:v>0.78961827721686828</c:v>
                </c:pt>
                <c:pt idx="6">
                  <c:v>0.74091017791088931</c:v>
                </c:pt>
                <c:pt idx="7">
                  <c:v>0.68638455292036815</c:v>
                </c:pt>
                <c:pt idx="8">
                  <c:v>0.62698976158143593</c:v>
                </c:pt>
                <c:pt idx="9">
                  <c:v>0.56408554040239411</c:v>
                </c:pt>
                <c:pt idx="10">
                  <c:v>0.49934959073492147</c:v>
                </c:pt>
                <c:pt idx="11">
                  <c:v>0.43463243868965878</c:v>
                </c:pt>
                <c:pt idx="12">
                  <c:v>0.37178281336831398</c:v>
                </c:pt>
                <c:pt idx="13">
                  <c:v>0.31247333629457874</c:v>
                </c:pt>
                <c:pt idx="14">
                  <c:v>0.2580562339094773</c:v>
                </c:pt>
                <c:pt idx="15">
                  <c:v>0.20947110496977395</c:v>
                </c:pt>
                <c:pt idx="16">
                  <c:v>0.16721417509470743</c:v>
                </c:pt>
                <c:pt idx="17">
                  <c:v>0.13136508038267339</c:v>
                </c:pt>
                <c:pt idx="18">
                  <c:v>0.10165689384835409</c:v>
                </c:pt>
                <c:pt idx="19">
                  <c:v>7.7570051610698354E-2</c:v>
                </c:pt>
                <c:pt idx="20">
                  <c:v>5.8431171178397821E-2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2E3-4519-9682-49FE54BA0876}"/>
            </c:ext>
          </c:extLst>
        </c:ser>
        <c:ser>
          <c:idx val="1"/>
          <c:order val="1"/>
          <c:tx>
            <c:strRef>
              <c:f>'overzicht DAB'!$D$18</c:f>
              <c:strCache>
                <c:ptCount val="1"/>
                <c:pt idx="0">
                  <c:v>FAP 90 SD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DAB'!$D$27:$D$47</c:f>
              <c:numCache>
                <c:formatCode>0.00</c:formatCode>
                <c:ptCount val="21"/>
                <c:pt idx="0">
                  <c:v>0.8348842586104066</c:v>
                </c:pt>
                <c:pt idx="1">
                  <c:v>0.78815356014741478</c:v>
                </c:pt>
                <c:pt idx="2">
                  <c:v>0.73375616221687689</c:v>
                </c:pt>
                <c:pt idx="3">
                  <c:v>0.67243144032761293</c:v>
                </c:pt>
                <c:pt idx="4">
                  <c:v>0.60556587152816443</c:v>
                </c:pt>
                <c:pt idx="5">
                  <c:v>0.53512006678940927</c:v>
                </c:pt>
                <c:pt idx="6">
                  <c:v>0.46345075505428646</c:v>
                </c:pt>
                <c:pt idx="7">
                  <c:v>0.39305439436320017</c:v>
                </c:pt>
                <c:pt idx="8">
                  <c:v>0.32628211308558491</c:v>
                </c:pt>
                <c:pt idx="9">
                  <c:v>0.265084459452402</c:v>
                </c:pt>
                <c:pt idx="10">
                  <c:v>0.21083531761753183</c:v>
                </c:pt>
                <c:pt idx="11">
                  <c:v>0.1642611175429472</c:v>
                </c:pt>
                <c:pt idx="12">
                  <c:v>0.12547332850357781</c:v>
                </c:pt>
                <c:pt idx="13">
                  <c:v>9.4079165644149379E-2</c:v>
                </c:pt>
                <c:pt idx="14">
                  <c:v>6.9333801342135515E-2</c:v>
                </c:pt>
                <c:pt idx="15">
                  <c:v>5.0297997912894528E-2</c:v>
                </c:pt>
                <c:pt idx="16">
                  <c:v>3.5974375052467478E-2</c:v>
                </c:pt>
                <c:pt idx="17">
                  <c:v>2.5408162668892648E-2</c:v>
                </c:pt>
                <c:pt idx="18">
                  <c:v>1.7749719837504948E-2</c:v>
                </c:pt>
                <c:pt idx="19">
                  <c:v>1.22838467517023E-2</c:v>
                </c:pt>
                <c:pt idx="20">
                  <c:v>8.4345589352800288E-3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2E3-4519-9682-49FE54BA0876}"/>
            </c:ext>
          </c:extLst>
        </c:ser>
        <c:ser>
          <c:idx val="2"/>
          <c:order val="2"/>
          <c:tx>
            <c:strRef>
              <c:f>'overzicht DAB'!$E$18</c:f>
              <c:strCache>
                <c:ptCount val="1"/>
                <c:pt idx="0">
                  <c:v>FAP 135 GD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DAB'!$E$27:$E$47</c:f>
              <c:numCache>
                <c:formatCode>0.00</c:formatCode>
                <c:ptCount val="21"/>
                <c:pt idx="0">
                  <c:v>0.93112311530310765</c:v>
                </c:pt>
                <c:pt idx="1">
                  <c:v>0.90791792375124691</c:v>
                </c:pt>
                <c:pt idx="2">
                  <c:v>0.87878083177823851</c:v>
                </c:pt>
                <c:pt idx="3">
                  <c:v>0.84305165129480431</c:v>
                </c:pt>
                <c:pt idx="4">
                  <c:v>0.80033963909694938</c:v>
                </c:pt>
                <c:pt idx="5">
                  <c:v>0.75064346247088132</c:v>
                </c:pt>
                <c:pt idx="6">
                  <c:v>0.69444575898336847</c:v>
                </c:pt>
                <c:pt idx="7">
                  <c:v>0.63275605844936889</c:v>
                </c:pt>
                <c:pt idx="8">
                  <c:v>0.56708158100039274</c:v>
                </c:pt>
                <c:pt idx="9">
                  <c:v>0.49931889068619772</c:v>
                </c:pt>
                <c:pt idx="10">
                  <c:v>0.43157765858057223</c:v>
                </c:pt>
                <c:pt idx="11">
                  <c:v>0.36596533486685962</c:v>
                </c:pt>
                <c:pt idx="12">
                  <c:v>0.30437223489432974</c:v>
                </c:pt>
                <c:pt idx="13">
                  <c:v>0.24829642878290115</c:v>
                </c:pt>
                <c:pt idx="14">
                  <c:v>0.19873693157542893</c:v>
                </c:pt>
                <c:pt idx="15">
                  <c:v>0.15616606838955555</c:v>
                </c:pt>
                <c:pt idx="16">
                  <c:v>0.12057366261885726</c:v>
                </c:pt>
                <c:pt idx="17">
                  <c:v>9.1562366356248509E-2</c:v>
                </c:pt>
                <c:pt idx="18">
                  <c:v>6.8467867919356148E-2</c:v>
                </c:pt>
                <c:pt idx="19">
                  <c:v>5.0479569085781599E-2</c:v>
                </c:pt>
                <c:pt idx="20">
                  <c:v>3.6744090432226879E-2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2E3-4519-9682-49FE54BA0876}"/>
            </c:ext>
          </c:extLst>
        </c:ser>
        <c:ser>
          <c:idx val="3"/>
          <c:order val="3"/>
          <c:tx>
            <c:strRef>
              <c:f>'overzicht DAB'!$F$18</c:f>
              <c:strCache>
                <c:ptCount val="1"/>
                <c:pt idx="0">
                  <c:v>FAP 135 SD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DAB'!$B$27:$B$47</c:f>
              <c:numCache>
                <c:formatCode>0.000</c:formatCode>
                <c:ptCount val="21"/>
                <c:pt idx="0">
                  <c:v>-7.9899999999999999E-2</c:v>
                </c:pt>
                <c:pt idx="1">
                  <c:v>-6.9900000000000004E-2</c:v>
                </c:pt>
                <c:pt idx="2">
                  <c:v>-5.9900000000000009E-2</c:v>
                </c:pt>
                <c:pt idx="3">
                  <c:v>-4.9900000000000007E-2</c:v>
                </c:pt>
                <c:pt idx="4">
                  <c:v>-3.9900000000000005E-2</c:v>
                </c:pt>
                <c:pt idx="5">
                  <c:v>-2.9900000000000003E-2</c:v>
                </c:pt>
                <c:pt idx="6">
                  <c:v>-1.9900000000000001E-2</c:v>
                </c:pt>
                <c:pt idx="7">
                  <c:v>-9.9000000000000008E-3</c:v>
                </c:pt>
                <c:pt idx="8">
                  <c:v>1E-4</c:v>
                </c:pt>
                <c:pt idx="9">
                  <c:v>1.01E-2</c:v>
                </c:pt>
                <c:pt idx="10">
                  <c:v>2.01E-2</c:v>
                </c:pt>
                <c:pt idx="11">
                  <c:v>3.0100000000000002E-2</c:v>
                </c:pt>
                <c:pt idx="12">
                  <c:v>4.0100000000000004E-2</c:v>
                </c:pt>
                <c:pt idx="13">
                  <c:v>5.0100000000000006E-2</c:v>
                </c:pt>
                <c:pt idx="14">
                  <c:v>6.0100000000000008E-2</c:v>
                </c:pt>
                <c:pt idx="15">
                  <c:v>7.010000000000001E-2</c:v>
                </c:pt>
                <c:pt idx="16">
                  <c:v>8.0100000000000005E-2</c:v>
                </c:pt>
                <c:pt idx="17">
                  <c:v>9.01E-2</c:v>
                </c:pt>
                <c:pt idx="18">
                  <c:v>0.10009999999999999</c:v>
                </c:pt>
                <c:pt idx="19">
                  <c:v>0.11009999999999999</c:v>
                </c:pt>
                <c:pt idx="20">
                  <c:v>0.12009999999999998</c:v>
                </c:pt>
              </c:numCache>
            </c:numRef>
          </c:xVal>
          <c:yVal>
            <c:numRef>
              <c:f>'overzicht DAB'!$F$27:$F$47</c:f>
              <c:numCache>
                <c:formatCode>0.00</c:formatCode>
                <c:ptCount val="21"/>
                <c:pt idx="0">
                  <c:v>0.78743538692686355</c:v>
                </c:pt>
                <c:pt idx="1">
                  <c:v>0.73036330473041911</c:v>
                </c:pt>
                <c:pt idx="2">
                  <c:v>0.66585322601032138</c:v>
                </c:pt>
                <c:pt idx="3">
                  <c:v>0.59553524509747136</c:v>
                </c:pt>
                <c:pt idx="4">
                  <c:v>0.52169283116678322</c:v>
                </c:pt>
                <c:pt idx="5">
                  <c:v>0.44703151540986807</c:v>
                </c:pt>
                <c:pt idx="6">
                  <c:v>0.37435756392627151</c:v>
                </c:pt>
                <c:pt idx="7">
                  <c:v>0.30623450131033492</c:v>
                </c:pt>
                <c:pt idx="8">
                  <c:v>0.24469258224320906</c:v>
                </c:pt>
                <c:pt idx="9">
                  <c:v>0.19104917131867583</c:v>
                </c:pt>
                <c:pt idx="10">
                  <c:v>0.14586397172671028</c:v>
                </c:pt>
                <c:pt idx="11">
                  <c:v>0.10901614269573191</c:v>
                </c:pt>
                <c:pt idx="12">
                  <c:v>7.9863789998325177E-2</c:v>
                </c:pt>
                <c:pt idx="13">
                  <c:v>5.7436746064023117E-2</c:v>
                </c:pt>
                <c:pt idx="14">
                  <c:v>4.0619666979760841E-2</c:v>
                </c:pt>
                <c:pt idx="15">
                  <c:v>2.8297732042813193E-2</c:v>
                </c:pt>
                <c:pt idx="16">
                  <c:v>1.9454126956209988E-2</c:v>
                </c:pt>
                <c:pt idx="17">
                  <c:v>1.32217135907157E-2</c:v>
                </c:pt>
                <c:pt idx="18">
                  <c:v>8.898772064475622E-3</c:v>
                </c:pt>
                <c:pt idx="19">
                  <c:v>5.9409596057409912E-3</c:v>
                </c:pt>
                <c:pt idx="20">
                  <c:v>3.9404312199197503E-3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2E3-4519-9682-49FE54BA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73312"/>
        <c:axId val="186183680"/>
      </c:scatterChart>
      <c:valAx>
        <c:axId val="186173312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183680"/>
        <c:crosses val="autoZero"/>
        <c:crossBetween val="midCat"/>
        <c:majorUnit val="0.02"/>
      </c:valAx>
      <c:valAx>
        <c:axId val="1861836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173312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ZOAB;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3CE-406F-A98C-F2BC9E62809B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3CE-406F-A98C-F2BC9E62809B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3CE-406F-A98C-F2BC9E62809B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3CE-406F-A98C-F2BC9E62809B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3CE-406F-A98C-F2BC9E62809B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3CE-406F-A98C-F2BC9E62809B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3CE-406F-A98C-F2BC9E62809B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3CE-406F-A98C-F2BC9E62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19616"/>
        <c:axId val="186321536"/>
      </c:scatterChart>
      <c:valAx>
        <c:axId val="186319616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321536"/>
        <c:crosses val="autoZero"/>
        <c:crossBetween val="midCat"/>
        <c:majorUnit val="0.02"/>
      </c:valAx>
      <c:valAx>
        <c:axId val="1863215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631961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Kans op waarde hoger dan grens WS[3] voor goed en slecht DAB; toetsing op gemiddelde van 2, 3, 6 of 10 kernen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05-48EF-9910-29A592576C89}"/>
            </c:ext>
          </c:extLst>
        </c:ser>
        <c:ser>
          <c:idx val="1"/>
          <c:order val="1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005-48EF-9910-29A592576C89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005-48EF-9910-29A592576C89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005-48EF-9910-29A592576C89}"/>
            </c:ext>
          </c:extLst>
        </c:ser>
        <c:ser>
          <c:idx val="4"/>
          <c:order val="4"/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005-48EF-9910-29A592576C89}"/>
            </c:ext>
          </c:extLst>
        </c:ser>
        <c:ser>
          <c:idx val="5"/>
          <c:order val="5"/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005-48EF-9910-29A592576C89}"/>
            </c:ext>
          </c:extLst>
        </c:ser>
        <c:ser>
          <c:idx val="6"/>
          <c:order val="6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005-48EF-9910-29A592576C89}"/>
            </c:ext>
          </c:extLst>
        </c:ser>
        <c:ser>
          <c:idx val="7"/>
          <c:order val="7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005-48EF-9910-29A592576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93504"/>
        <c:axId val="191895424"/>
      </c:scatterChart>
      <c:valAx>
        <c:axId val="191893504"/>
        <c:scaling>
          <c:orientation val="minMax"/>
          <c:max val="0.45"/>
          <c:min val="0.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voor WS[3]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895424"/>
        <c:crosses val="autoZero"/>
        <c:crossBetween val="midCat"/>
        <c:majorUnit val="0.02"/>
      </c:valAx>
      <c:valAx>
        <c:axId val="19189542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89350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'overzicht ZOAB'!$C$18</c:f>
              <c:strCache>
                <c:ptCount val="1"/>
                <c:pt idx="0">
                  <c:v>FAP 90 GZ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ZOAB'!$C$19:$C$59</c:f>
              <c:numCache>
                <c:formatCode>0.00</c:formatCode>
                <c:ptCount val="41"/>
                <c:pt idx="0">
                  <c:v>0.99922643074843753</c:v>
                </c:pt>
                <c:pt idx="1">
                  <c:v>0.99882063962407763</c:v>
                </c:pt>
                <c:pt idx="2">
                  <c:v>0.99820479433329623</c:v>
                </c:pt>
                <c:pt idx="3">
                  <c:v>0.99727462087736674</c:v>
                </c:pt>
                <c:pt idx="4">
                  <c:v>0.99587847246047978</c:v>
                </c:pt>
                <c:pt idx="5">
                  <c:v>0.99379944770936024</c:v>
                </c:pt>
                <c:pt idx="6">
                  <c:v>0.99073349222794205</c:v>
                </c:pt>
                <c:pt idx="7">
                  <c:v>0.98626457955742797</c:v>
                </c:pt>
                <c:pt idx="8">
                  <c:v>0.97983981449118318</c:v>
                </c:pt>
                <c:pt idx="9">
                  <c:v>0.97074977362206949</c:v>
                </c:pt>
                <c:pt idx="10">
                  <c:v>0.95812232884984216</c:v>
                </c:pt>
                <c:pt idx="11">
                  <c:v>0.94094082277802993</c:v>
                </c:pt>
                <c:pt idx="12">
                  <c:v>0.91809840066166903</c:v>
                </c:pt>
                <c:pt idx="13">
                  <c:v>0.88849772127218285</c:v>
                </c:pt>
                <c:pt idx="14">
                  <c:v>0.85119752114907166</c:v>
                </c:pt>
                <c:pt idx="15">
                  <c:v>0.80559425925946226</c:v>
                </c:pt>
                <c:pt idx="16">
                  <c:v>0.75161055910720309</c:v>
                </c:pt>
                <c:pt idx="17">
                  <c:v>0.68984774146576489</c:v>
                </c:pt>
                <c:pt idx="18">
                  <c:v>0.6216547055581565</c:v>
                </c:pt>
                <c:pt idx="19">
                  <c:v>0.54907584932100473</c:v>
                </c:pt>
                <c:pt idx="20">
                  <c:v>0.47466742250307081</c:v>
                </c:pt>
                <c:pt idx="21">
                  <c:v>0.40120778355530046</c:v>
                </c:pt>
                <c:pt idx="22">
                  <c:v>0.33135948896607337</c:v>
                </c:pt>
                <c:pt idx="23">
                  <c:v>0.26735664835449507</c:v>
                </c:pt>
                <c:pt idx="24">
                  <c:v>0.21078279140960587</c:v>
                </c:pt>
                <c:pt idx="25">
                  <c:v>0.1624761978925135</c:v>
                </c:pt>
                <c:pt idx="26">
                  <c:v>0.1225631483319479</c:v>
                </c:pt>
                <c:pt idx="27">
                  <c:v>9.0588731206051792E-2</c:v>
                </c:pt>
                <c:pt idx="28">
                  <c:v>6.569894030148872E-2</c:v>
                </c:pt>
                <c:pt idx="29">
                  <c:v>4.6828368758456591E-2</c:v>
                </c:pt>
                <c:pt idx="30">
                  <c:v>3.2860042026549421E-2</c:v>
                </c:pt>
                <c:pt idx="31">
                  <c:v>2.2740492972674987E-2</c:v>
                </c:pt>
                <c:pt idx="32">
                  <c:v>1.554786749624735E-2</c:v>
                </c:pt>
                <c:pt idx="33">
                  <c:v>1.0520420584596405E-2</c:v>
                </c:pt>
                <c:pt idx="34">
                  <c:v>7.0568552066479894E-3</c:v>
                </c:pt>
                <c:pt idx="35">
                  <c:v>4.699938217129958E-3</c:v>
                </c:pt>
                <c:pt idx="36">
                  <c:v>3.1125655527634829E-3</c:v>
                </c:pt>
                <c:pt idx="37">
                  <c:v>2.0525044496220958E-3</c:v>
                </c:pt>
                <c:pt idx="38">
                  <c:v>1.3493725481139363E-3</c:v>
                </c:pt>
                <c:pt idx="39">
                  <c:v>8.8542828035334433E-4</c:v>
                </c:pt>
                <c:pt idx="40">
                  <c:v>5.8048345975442639E-4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1EB-422A-BB15-909E82AB8F68}"/>
            </c:ext>
          </c:extLst>
        </c:ser>
        <c:ser>
          <c:idx val="1"/>
          <c:order val="1"/>
          <c:tx>
            <c:strRef>
              <c:f>'overzicht ZOAB'!$D$18</c:f>
              <c:strCache>
                <c:ptCount val="1"/>
                <c:pt idx="0">
                  <c:v>FAP 90 SZ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ZOAB'!$D$19:$D$59</c:f>
              <c:numCache>
                <c:formatCode>0.00</c:formatCode>
                <c:ptCount val="41"/>
                <c:pt idx="0">
                  <c:v>0.96351100076976692</c:v>
                </c:pt>
                <c:pt idx="1">
                  <c:v>0.94729551450920579</c:v>
                </c:pt>
                <c:pt idx="2">
                  <c:v>0.92522989131014777</c:v>
                </c:pt>
                <c:pt idx="3">
                  <c:v>0.89601862133399535</c:v>
                </c:pt>
                <c:pt idx="4">
                  <c:v>0.85850200633110352</c:v>
                </c:pt>
                <c:pt idx="5">
                  <c:v>0.81188068406581482</c:v>
                </c:pt>
                <c:pt idx="6">
                  <c:v>0.75595968998899488</c:v>
                </c:pt>
                <c:pt idx="7">
                  <c:v>0.69135492382532204</c:v>
                </c:pt>
                <c:pt idx="8">
                  <c:v>0.61959435408128827</c:v>
                </c:pt>
                <c:pt idx="9">
                  <c:v>0.54305882094853697</c:v>
                </c:pt>
                <c:pt idx="10">
                  <c:v>0.46474544585153948</c:v>
                </c:pt>
                <c:pt idx="11">
                  <c:v>0.38789001256569988</c:v>
                </c:pt>
                <c:pt idx="12">
                  <c:v>0.31553222437876605</c:v>
                </c:pt>
                <c:pt idx="13">
                  <c:v>0.25012799093955029</c:v>
                </c:pt>
                <c:pt idx="14">
                  <c:v>0.19329618930763148</c:v>
                </c:pt>
                <c:pt idx="15">
                  <c:v>0.14574167372789187</c:v>
                </c:pt>
                <c:pt idx="16">
                  <c:v>0.10734248037836742</c:v>
                </c:pt>
                <c:pt idx="17">
                  <c:v>7.7348813262757304E-2</c:v>
                </c:pt>
                <c:pt idx="18">
                  <c:v>5.4626229676893422E-2</c:v>
                </c:pt>
                <c:pt idx="19">
                  <c:v>3.7884076066697955E-2</c:v>
                </c:pt>
                <c:pt idx="20">
                  <c:v>2.5852474823321297E-2</c:v>
                </c:pt>
                <c:pt idx="21">
                  <c:v>1.7395289500822728E-2</c:v>
                </c:pt>
                <c:pt idx="22">
                  <c:v>1.1564542482177491E-2</c:v>
                </c:pt>
                <c:pt idx="23">
                  <c:v>7.6110783314627803E-3</c:v>
                </c:pt>
                <c:pt idx="24">
                  <c:v>4.9681557645601697E-3</c:v>
                </c:pt>
                <c:pt idx="25">
                  <c:v>3.2220536160386289E-3</c:v>
                </c:pt>
                <c:pt idx="26">
                  <c:v>2.0794907149769611E-3</c:v>
                </c:pt>
                <c:pt idx="27">
                  <c:v>1.3375306994626998E-3</c:v>
                </c:pt>
                <c:pt idx="28">
                  <c:v>8.5851141610380935E-4</c:v>
                </c:pt>
                <c:pt idx="29">
                  <c:v>5.5054801192976608E-4</c:v>
                </c:pt>
                <c:pt idx="30">
                  <c:v>3.5310443818569934E-4</c:v>
                </c:pt>
                <c:pt idx="31">
                  <c:v>2.2670768681921393E-4</c:v>
                </c:pt>
                <c:pt idx="32">
                  <c:v>1.4582393629890747E-4</c:v>
                </c:pt>
                <c:pt idx="33">
                  <c:v>9.403461338720053E-5</c:v>
                </c:pt>
                <c:pt idx="34">
                  <c:v>6.0827039022332883E-5</c:v>
                </c:pt>
                <c:pt idx="35">
                  <c:v>3.9488474764376743E-5</c:v>
                </c:pt>
                <c:pt idx="36">
                  <c:v>2.5738827149373727E-5</c:v>
                </c:pt>
                <c:pt idx="37">
                  <c:v>1.6850039345272293E-5</c:v>
                </c:pt>
                <c:pt idx="38">
                  <c:v>1.1082267486242037E-5</c:v>
                </c:pt>
                <c:pt idx="39">
                  <c:v>7.3243597896332955E-6</c:v>
                </c:pt>
                <c:pt idx="40">
                  <c:v>4.8652017894278457E-6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1EB-422A-BB15-909E82AB8F68}"/>
            </c:ext>
          </c:extLst>
        </c:ser>
        <c:ser>
          <c:idx val="2"/>
          <c:order val="2"/>
          <c:tx>
            <c:strRef>
              <c:f>'overzicht ZOAB'!$E$18</c:f>
              <c:strCache>
                <c:ptCount val="1"/>
                <c:pt idx="0">
                  <c:v>FAP 135 GZ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ZOAB'!$E$20:$E$59</c:f>
              <c:numCache>
                <c:formatCode>0.00</c:formatCode>
                <c:ptCount val="40"/>
                <c:pt idx="0">
                  <c:v>0.99866568244163578</c:v>
                </c:pt>
                <c:pt idx="1">
                  <c:v>0.99793601749026495</c:v>
                </c:pt>
                <c:pt idx="2">
                  <c:v>0.99681785794562794</c:v>
                </c:pt>
                <c:pt idx="3">
                  <c:v>0.99511699474576742</c:v>
                </c:pt>
                <c:pt idx="4">
                  <c:v>0.99255376417396901</c:v>
                </c:pt>
                <c:pt idx="5">
                  <c:v>0.98873478216480437</c:v>
                </c:pt>
                <c:pt idx="6">
                  <c:v>0.9831222006795246</c:v>
                </c:pt>
                <c:pt idx="7">
                  <c:v>0.97500555054984861</c:v>
                </c:pt>
                <c:pt idx="8">
                  <c:v>0.9634849667930202</c:v>
                </c:pt>
                <c:pt idx="9">
                  <c:v>0.94747853923217484</c:v>
                </c:pt>
                <c:pt idx="10">
                  <c:v>0.92576911241368764</c:v>
                </c:pt>
                <c:pt idx="11">
                  <c:v>0.89710462587884154</c:v>
                </c:pt>
                <c:pt idx="12">
                  <c:v>0.8603583653577167</c:v>
                </c:pt>
                <c:pt idx="13">
                  <c:v>0.81473987762313482</c:v>
                </c:pt>
                <c:pt idx="14">
                  <c:v>0.76002565263841748</c:v>
                </c:pt>
                <c:pt idx="15">
                  <c:v>0.69675751985466328</c:v>
                </c:pt>
                <c:pt idx="16">
                  <c:v>0.62634628951560645</c:v>
                </c:pt>
                <c:pt idx="17">
                  <c:v>0.55102821962342796</c:v>
                </c:pt>
                <c:pt idx="18">
                  <c:v>0.47365529163113129</c:v>
                </c:pt>
                <c:pt idx="19">
                  <c:v>0.39734855454333207</c:v>
                </c:pt>
                <c:pt idx="20">
                  <c:v>0.32508863741520649</c:v>
                </c:pt>
                <c:pt idx="21">
                  <c:v>0.25933926650577432</c:v>
                </c:pt>
                <c:pt idx="22">
                  <c:v>0.20178812341757341</c:v>
                </c:pt>
                <c:pt idx="23">
                  <c:v>0.15325004668627959</c:v>
                </c:pt>
                <c:pt idx="24">
                  <c:v>0.11372812321235749</c:v>
                </c:pt>
                <c:pt idx="25">
                  <c:v>8.2588558127623488E-2</c:v>
                </c:pt>
                <c:pt idx="26">
                  <c:v>5.8787508188684778E-2</c:v>
                </c:pt>
                <c:pt idx="27">
                  <c:v>4.1092791826608736E-2</c:v>
                </c:pt>
                <c:pt idx="28">
                  <c:v>2.8262314383581524E-2</c:v>
                </c:pt>
                <c:pt idx="29">
                  <c:v>1.916347538382436E-2</c:v>
                </c:pt>
                <c:pt idx="30">
                  <c:v>1.2835785170151803E-2</c:v>
                </c:pt>
                <c:pt idx="31">
                  <c:v>8.5091282204132826E-3</c:v>
                </c:pt>
                <c:pt idx="32">
                  <c:v>5.593151350926316E-3</c:v>
                </c:pt>
                <c:pt idx="33">
                  <c:v>3.6515966196835115E-3</c:v>
                </c:pt>
                <c:pt idx="34">
                  <c:v>2.3716708038848859E-3</c:v>
                </c:pt>
                <c:pt idx="35">
                  <c:v>1.5346284603027615E-3</c:v>
                </c:pt>
                <c:pt idx="36">
                  <c:v>9.9060634788086886E-4</c:v>
                </c:pt>
                <c:pt idx="37">
                  <c:v>6.3864621961677798E-4</c:v>
                </c:pt>
                <c:pt idx="38">
                  <c:v>4.1165739031924704E-4</c:v>
                </c:pt>
                <c:pt idx="39">
                  <c:v>2.6553901436457146E-4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1EB-422A-BB15-909E82AB8F68}"/>
            </c:ext>
          </c:extLst>
        </c:ser>
        <c:ser>
          <c:idx val="3"/>
          <c:order val="3"/>
          <c:tx>
            <c:strRef>
              <c:f>'overzicht ZOAB'!$F$18</c:f>
              <c:strCache>
                <c:ptCount val="1"/>
                <c:pt idx="0">
                  <c:v>FAP 135 SZ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'overzicht ZOAB'!$B$25:$B$59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ZOAB'!$F$25:$F$59</c:f>
              <c:numCache>
                <c:formatCode>0.00</c:formatCode>
                <c:ptCount val="35"/>
                <c:pt idx="0">
                  <c:v>0.71515787948169585</c:v>
                </c:pt>
                <c:pt idx="1">
                  <c:v>0.64298893539294011</c:v>
                </c:pt>
                <c:pt idx="2">
                  <c:v>0.56478825382028897</c:v>
                </c:pt>
                <c:pt idx="3">
                  <c:v>0.48372981916895819</c:v>
                </c:pt>
                <c:pt idx="4">
                  <c:v>0.40339648068142148</c:v>
                </c:pt>
                <c:pt idx="5">
                  <c:v>0.32726610219598395</c:v>
                </c:pt>
                <c:pt idx="6">
                  <c:v>0.25822478490999495</c:v>
                </c:pt>
                <c:pt idx="7">
                  <c:v>0.19822794323434617</c:v>
                </c:pt>
                <c:pt idx="8">
                  <c:v>0.1481755614638352</c:v>
                </c:pt>
                <c:pt idx="9">
                  <c:v>0.10799626479959371</c:v>
                </c:pt>
                <c:pt idx="10">
                  <c:v>7.6877601947883997E-2</c:v>
                </c:pt>
                <c:pt idx="11">
                  <c:v>5.3556260238837708E-2</c:v>
                </c:pt>
                <c:pt idx="12">
                  <c:v>3.6591638902258888E-2</c:v>
                </c:pt>
                <c:pt idx="13">
                  <c:v>2.4575404223448775E-2</c:v>
                </c:pt>
                <c:pt idx="14">
                  <c:v>1.6261628767043675E-2</c:v>
                </c:pt>
                <c:pt idx="15">
                  <c:v>1.0625603163066268E-2</c:v>
                </c:pt>
                <c:pt idx="16">
                  <c:v>6.8709036164309786E-3</c:v>
                </c:pt>
                <c:pt idx="17">
                  <c:v>4.4059198156925728E-3</c:v>
                </c:pt>
                <c:pt idx="18">
                  <c:v>2.8070497861193253E-3</c:v>
                </c:pt>
                <c:pt idx="19">
                  <c:v>1.7799713885322357E-3</c:v>
                </c:pt>
                <c:pt idx="20">
                  <c:v>1.1251524931857354E-3</c:v>
                </c:pt>
                <c:pt idx="21">
                  <c:v>7.1000071110318276E-4</c:v>
                </c:pt>
                <c:pt idx="22">
                  <c:v>4.4781468757655553E-4</c:v>
                </c:pt>
                <c:pt idx="23">
                  <c:v>2.8262215932552939E-4</c:v>
                </c:pt>
                <c:pt idx="24">
                  <c:v>1.7864714505653741E-4</c:v>
                </c:pt>
                <c:pt idx="25">
                  <c:v>1.131941754189731E-4</c:v>
                </c:pt>
                <c:pt idx="26">
                  <c:v>7.1943907304788116E-5</c:v>
                </c:pt>
                <c:pt idx="27">
                  <c:v>4.5894705878708788E-5</c:v>
                </c:pt>
                <c:pt idx="28">
                  <c:v>2.939980166396402E-5</c:v>
                </c:pt>
                <c:pt idx="29">
                  <c:v>1.8919809433071188E-5</c:v>
                </c:pt>
                <c:pt idx="30">
                  <c:v>1.2235567380309997E-5</c:v>
                </c:pt>
                <c:pt idx="31">
                  <c:v>7.9539368504951185E-6</c:v>
                </c:pt>
                <c:pt idx="32">
                  <c:v>5.1985404834543441E-6</c:v>
                </c:pt>
                <c:pt idx="33">
                  <c:v>3.4165740445333677E-6</c:v>
                </c:pt>
                <c:pt idx="34">
                  <c:v>2.2581897625933637E-6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1EB-422A-BB15-909E82AB8F68}"/>
            </c:ext>
          </c:extLst>
        </c:ser>
        <c:ser>
          <c:idx val="4"/>
          <c:order val="4"/>
          <c:tx>
            <c:strRef>
              <c:f>'overzicht ZOAB'!$G$18</c:f>
              <c:strCache>
                <c:ptCount val="1"/>
                <c:pt idx="0">
                  <c:v>FAP 180 GZ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'overzicht ZOAB'!$B$25:$B$59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ZOAB'!$G$25:$G$59</c:f>
              <c:numCache>
                <c:formatCode>0.00</c:formatCode>
                <c:ptCount val="35"/>
                <c:pt idx="0">
                  <c:v>0.99077597898433056</c:v>
                </c:pt>
                <c:pt idx="1">
                  <c:v>0.98564970992841028</c:v>
                </c:pt>
                <c:pt idx="2">
                  <c:v>0.97795581123331476</c:v>
                </c:pt>
                <c:pt idx="3">
                  <c:v>0.96664530764616252</c:v>
                </c:pt>
                <c:pt idx="4">
                  <c:v>0.95041380956471799</c:v>
                </c:pt>
                <c:pt idx="5">
                  <c:v>0.92775260016170125</c:v>
                </c:pt>
                <c:pt idx="6">
                  <c:v>0.89708001433881879</c:v>
                </c:pt>
                <c:pt idx="7">
                  <c:v>0.85696718755331058</c:v>
                </c:pt>
                <c:pt idx="8">
                  <c:v>0.80644557868452238</c:v>
                </c:pt>
                <c:pt idx="9">
                  <c:v>0.74534451056183371</c:v>
                </c:pt>
                <c:pt idx="10">
                  <c:v>0.67456862370723436</c:v>
                </c:pt>
                <c:pt idx="11">
                  <c:v>0.59620928458642053</c:v>
                </c:pt>
                <c:pt idx="12">
                  <c:v>0.51341012534546615</c:v>
                </c:pt>
                <c:pt idx="13">
                  <c:v>0.42997706851054107</c:v>
                </c:pt>
                <c:pt idx="14">
                  <c:v>0.34981327088733011</c:v>
                </c:pt>
                <c:pt idx="15">
                  <c:v>0.27632754102454515</c:v>
                </c:pt>
                <c:pt idx="16">
                  <c:v>0.21197547020433094</c:v>
                </c:pt>
                <c:pt idx="17">
                  <c:v>0.15803998990590643</c:v>
                </c:pt>
                <c:pt idx="18">
                  <c:v>0.1146701985808487</c:v>
                </c:pt>
                <c:pt idx="19">
                  <c:v>8.1116923269943131E-2</c:v>
                </c:pt>
                <c:pt idx="20">
                  <c:v>5.6062267593672006E-2</c:v>
                </c:pt>
                <c:pt idx="21">
                  <c:v>3.7944403850589961E-2</c:v>
                </c:pt>
                <c:pt idx="22">
                  <c:v>2.5212561002078034E-2</c:v>
                </c:pt>
                <c:pt idx="23">
                  <c:v>1.6488026845601654E-2</c:v>
                </c:pt>
                <c:pt idx="24">
                  <c:v>1.0638424125790785E-2</c:v>
                </c:pt>
                <c:pt idx="25">
                  <c:v>6.788537119660704E-3</c:v>
                </c:pt>
                <c:pt idx="26">
                  <c:v>4.2937763478764403E-3</c:v>
                </c:pt>
                <c:pt idx="27">
                  <c:v>2.6975491650323403E-3</c:v>
                </c:pt>
                <c:pt idx="28">
                  <c:v>1.6865128882114187E-3</c:v>
                </c:pt>
                <c:pt idx="29">
                  <c:v>1.0510955157870688E-3</c:v>
                </c:pt>
                <c:pt idx="30">
                  <c:v>6.5401443053081387E-4</c:v>
                </c:pt>
                <c:pt idx="31">
                  <c:v>4.0682410720936933E-4</c:v>
                </c:pt>
                <c:pt idx="32">
                  <c:v>2.5328369979484792E-4</c:v>
                </c:pt>
                <c:pt idx="33">
                  <c:v>1.5798896872973954E-4</c:v>
                </c:pt>
                <c:pt idx="34">
                  <c:v>9.8818803760842593E-5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1EB-422A-BB15-909E82AB8F68}"/>
            </c:ext>
          </c:extLst>
        </c:ser>
        <c:ser>
          <c:idx val="5"/>
          <c:order val="5"/>
          <c:tx>
            <c:strRef>
              <c:f>'overzicht ZOAB'!$H$18</c:f>
              <c:strCache>
                <c:ptCount val="1"/>
                <c:pt idx="0">
                  <c:v>FAP 180 SZ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ash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ZOAB'!$H$19:$H$59</c:f>
              <c:numCache>
                <c:formatCode>0.00</c:formatCode>
                <c:ptCount val="41"/>
                <c:pt idx="0">
                  <c:v>0.95920831026564979</c:v>
                </c:pt>
                <c:pt idx="1">
                  <c:v>0.93896582186570265</c:v>
                </c:pt>
                <c:pt idx="2">
                  <c:v>0.91078548924864267</c:v>
                </c:pt>
                <c:pt idx="3">
                  <c:v>0.87293533779739274</c:v>
                </c:pt>
                <c:pt idx="4">
                  <c:v>0.82407058495567442</c:v>
                </c:pt>
                <c:pt idx="5">
                  <c:v>0.76364530917674245</c:v>
                </c:pt>
                <c:pt idx="6">
                  <c:v>0.69229326365114563</c:v>
                </c:pt>
                <c:pt idx="7">
                  <c:v>0.6120387393951634</c:v>
                </c:pt>
                <c:pt idx="8">
                  <c:v>0.52621437287434025</c:v>
                </c:pt>
                <c:pt idx="9">
                  <c:v>0.43904488011998877</c:v>
                </c:pt>
                <c:pt idx="10">
                  <c:v>0.35497849198288423</c:v>
                </c:pt>
                <c:pt idx="11">
                  <c:v>0.27795249035306213</c:v>
                </c:pt>
                <c:pt idx="12">
                  <c:v>0.21080785874406632</c:v>
                </c:pt>
                <c:pt idx="13">
                  <c:v>0.15500403209245481</c:v>
                </c:pt>
                <c:pt idx="14">
                  <c:v>0.11066483239858059</c:v>
                </c:pt>
                <c:pt idx="15">
                  <c:v>7.6874469177824187E-2</c:v>
                </c:pt>
                <c:pt idx="16">
                  <c:v>5.2086189975272583E-2</c:v>
                </c:pt>
                <c:pt idx="17">
                  <c:v>3.451452512477713E-2</c:v>
                </c:pt>
                <c:pt idx="18">
                  <c:v>2.2430887032085785E-2</c:v>
                </c:pt>
                <c:pt idx="19">
                  <c:v>1.4338116165636581E-2</c:v>
                </c:pt>
                <c:pt idx="20">
                  <c:v>9.0395507426962243E-3</c:v>
                </c:pt>
                <c:pt idx="21">
                  <c:v>5.6358890757079302E-3</c:v>
                </c:pt>
                <c:pt idx="22">
                  <c:v>3.4834880319041406E-3</c:v>
                </c:pt>
                <c:pt idx="23">
                  <c:v>2.1393856711858432E-3</c:v>
                </c:pt>
                <c:pt idx="24">
                  <c:v>1.3082114312556055E-3</c:v>
                </c:pt>
                <c:pt idx="25">
                  <c:v>7.9794896050021174E-4</c:v>
                </c:pt>
                <c:pt idx="26">
                  <c:v>4.8627256694036509E-4</c:v>
                </c:pt>
                <c:pt idx="27">
                  <c:v>2.964834770143216E-4</c:v>
                </c:pt>
                <c:pt idx="28">
                  <c:v>1.8107621441347375E-4</c:v>
                </c:pt>
                <c:pt idx="29">
                  <c:v>1.1089429107289259E-4</c:v>
                </c:pt>
                <c:pt idx="30">
                  <c:v>6.8158580073673781E-5</c:v>
                </c:pt>
                <c:pt idx="31">
                  <c:v>4.2073592057437414E-5</c:v>
                </c:pt>
                <c:pt idx="32">
                  <c:v>2.6099678883137086E-5</c:v>
                </c:pt>
                <c:pt idx="33">
                  <c:v>1.6278241286654542E-5</c:v>
                </c:pt>
                <c:pt idx="34">
                  <c:v>1.0211615475076557E-5</c:v>
                </c:pt>
                <c:pt idx="35">
                  <c:v>6.4450656430209686E-6</c:v>
                </c:pt>
                <c:pt idx="36">
                  <c:v>4.0936045406435943E-6</c:v>
                </c:pt>
                <c:pt idx="37">
                  <c:v>2.6169944351077129E-6</c:v>
                </c:pt>
                <c:pt idx="38">
                  <c:v>1.6840997411193197E-6</c:v>
                </c:pt>
                <c:pt idx="39">
                  <c:v>1.0910160694128125E-6</c:v>
                </c:pt>
                <c:pt idx="40">
                  <c:v>7.1155194828441933E-7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1EB-422A-BB15-909E82AB8F68}"/>
            </c:ext>
          </c:extLst>
        </c:ser>
        <c:ser>
          <c:idx val="6"/>
          <c:order val="6"/>
          <c:tx>
            <c:strRef>
              <c:f>'overzicht ZOAB'!$I$18</c:f>
              <c:strCache>
                <c:ptCount val="1"/>
                <c:pt idx="0">
                  <c:v>FAP 225 GZ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'overzicht ZOAB'!$B$25:$B$59</c:f>
              <c:numCache>
                <c:formatCode>0.000</c:formatCode>
                <c:ptCount val="35"/>
                <c:pt idx="0">
                  <c:v>-9.9899999999999989E-2</c:v>
                </c:pt>
                <c:pt idx="1">
                  <c:v>-8.9899999999999994E-2</c:v>
                </c:pt>
                <c:pt idx="2">
                  <c:v>-7.9899999999999999E-2</c:v>
                </c:pt>
                <c:pt idx="3">
                  <c:v>-6.9900000000000004E-2</c:v>
                </c:pt>
                <c:pt idx="4">
                  <c:v>-5.9900000000000009E-2</c:v>
                </c:pt>
                <c:pt idx="5">
                  <c:v>-4.9900000000000007E-2</c:v>
                </c:pt>
                <c:pt idx="6">
                  <c:v>-3.9900000000000005E-2</c:v>
                </c:pt>
                <c:pt idx="7">
                  <c:v>-2.9900000000000003E-2</c:v>
                </c:pt>
                <c:pt idx="8">
                  <c:v>-1.9900000000000001E-2</c:v>
                </c:pt>
                <c:pt idx="9">
                  <c:v>-9.9000000000000008E-3</c:v>
                </c:pt>
                <c:pt idx="10">
                  <c:v>1E-4</c:v>
                </c:pt>
                <c:pt idx="11">
                  <c:v>1.01E-2</c:v>
                </c:pt>
                <c:pt idx="12">
                  <c:v>2.01E-2</c:v>
                </c:pt>
                <c:pt idx="13">
                  <c:v>3.0100000000000002E-2</c:v>
                </c:pt>
                <c:pt idx="14">
                  <c:v>4.0100000000000004E-2</c:v>
                </c:pt>
                <c:pt idx="15">
                  <c:v>5.0100000000000006E-2</c:v>
                </c:pt>
                <c:pt idx="16">
                  <c:v>6.0100000000000008E-2</c:v>
                </c:pt>
                <c:pt idx="17">
                  <c:v>7.010000000000001E-2</c:v>
                </c:pt>
                <c:pt idx="18">
                  <c:v>8.0100000000000005E-2</c:v>
                </c:pt>
                <c:pt idx="19">
                  <c:v>9.01E-2</c:v>
                </c:pt>
                <c:pt idx="20">
                  <c:v>0.10009999999999999</c:v>
                </c:pt>
                <c:pt idx="21">
                  <c:v>0.11009999999999999</c:v>
                </c:pt>
                <c:pt idx="22">
                  <c:v>0.12009999999999998</c:v>
                </c:pt>
                <c:pt idx="23">
                  <c:v>0.13009999999999999</c:v>
                </c:pt>
                <c:pt idx="24">
                  <c:v>0.1401</c:v>
                </c:pt>
                <c:pt idx="25">
                  <c:v>0.15010000000000001</c:v>
                </c:pt>
                <c:pt idx="26">
                  <c:v>0.16010000000000002</c:v>
                </c:pt>
                <c:pt idx="27">
                  <c:v>0.17010000000000003</c:v>
                </c:pt>
                <c:pt idx="28">
                  <c:v>0.18010000000000004</c:v>
                </c:pt>
                <c:pt idx="29">
                  <c:v>0.19010000000000005</c:v>
                </c:pt>
                <c:pt idx="30">
                  <c:v>0.20010000000000006</c:v>
                </c:pt>
                <c:pt idx="31">
                  <c:v>0.21010000000000006</c:v>
                </c:pt>
                <c:pt idx="32">
                  <c:v>0.22010000000000007</c:v>
                </c:pt>
                <c:pt idx="33">
                  <c:v>0.23010000000000008</c:v>
                </c:pt>
                <c:pt idx="34">
                  <c:v>0.24010000000000009</c:v>
                </c:pt>
              </c:numCache>
            </c:numRef>
          </c:xVal>
          <c:yVal>
            <c:numRef>
              <c:f>'overzicht ZOAB'!$I$25:$I$59</c:f>
              <c:numCache>
                <c:formatCode>0.00</c:formatCode>
                <c:ptCount val="35"/>
                <c:pt idx="0">
                  <c:v>0.98554833090748384</c:v>
                </c:pt>
                <c:pt idx="1">
                  <c:v>0.97808552194310638</c:v>
                </c:pt>
                <c:pt idx="2">
                  <c:v>0.9672374358342517</c:v>
                </c:pt>
                <c:pt idx="3">
                  <c:v>0.9518201533159184</c:v>
                </c:pt>
                <c:pt idx="4">
                  <c:v>0.93046491286422039</c:v>
                </c:pt>
                <c:pt idx="5">
                  <c:v>0.90172610942262177</c:v>
                </c:pt>
                <c:pt idx="6">
                  <c:v>0.86426788741410843</c:v>
                </c:pt>
                <c:pt idx="7">
                  <c:v>0.81712178193939877</c:v>
                </c:pt>
                <c:pt idx="8">
                  <c:v>0.75997769499016499</c:v>
                </c:pt>
                <c:pt idx="9">
                  <c:v>0.69343914359806513</c:v>
                </c:pt>
                <c:pt idx="10">
                  <c:v>0.61915681414184465</c:v>
                </c:pt>
                <c:pt idx="11">
                  <c:v>0.539767682921659</c:v>
                </c:pt>
                <c:pt idx="12">
                  <c:v>0.45861535354502919</c:v>
                </c:pt>
                <c:pt idx="13">
                  <c:v>0.37929728536431306</c:v>
                </c:pt>
                <c:pt idx="14">
                  <c:v>0.30514695536604453</c:v>
                </c:pt>
                <c:pt idx="15">
                  <c:v>0.23878365210420566</c:v>
                </c:pt>
                <c:pt idx="16">
                  <c:v>0.18183698441128332</c:v>
                </c:pt>
                <c:pt idx="17">
                  <c:v>0.13489034180783677</c:v>
                </c:pt>
                <c:pt idx="18">
                  <c:v>9.7617699818531536E-2</c:v>
                </c:pt>
                <c:pt idx="19">
                  <c:v>6.9040409977783115E-2</c:v>
                </c:pt>
                <c:pt idx="20">
                  <c:v>4.7818093722440488E-2</c:v>
                </c:pt>
                <c:pt idx="21">
                  <c:v>3.2505121071343228E-2</c:v>
                </c:pt>
                <c:pt idx="22">
                  <c:v>2.1735619043556979E-2</c:v>
                </c:pt>
                <c:pt idx="23">
                  <c:v>1.4329979682950623E-2</c:v>
                </c:pt>
                <c:pt idx="24">
                  <c:v>9.3356035656525973E-3</c:v>
                </c:pt>
                <c:pt idx="25">
                  <c:v>6.022685856101901E-3</c:v>
                </c:pt>
                <c:pt idx="26">
                  <c:v>3.8553201420225558E-3</c:v>
                </c:pt>
                <c:pt idx="27">
                  <c:v>2.453347404539358E-3</c:v>
                </c:pt>
                <c:pt idx="28">
                  <c:v>1.5546094694120908E-3</c:v>
                </c:pt>
                <c:pt idx="29">
                  <c:v>9.8244896435060948E-4</c:v>
                </c:pt>
                <c:pt idx="30">
                  <c:v>6.2003479793525692E-4</c:v>
                </c:pt>
                <c:pt idx="31">
                  <c:v>3.9125611826593457E-4</c:v>
                </c:pt>
                <c:pt idx="32">
                  <c:v>2.4711629230003636E-4</c:v>
                </c:pt>
                <c:pt idx="33">
                  <c:v>1.5636229821507018E-4</c:v>
                </c:pt>
                <c:pt idx="34">
                  <c:v>9.91956393867322E-5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1EB-422A-BB15-909E82AB8F68}"/>
            </c:ext>
          </c:extLst>
        </c:ser>
        <c:ser>
          <c:idx val="7"/>
          <c:order val="7"/>
          <c:tx>
            <c:strRef>
              <c:f>'overzicht ZOAB'!$J$18</c:f>
              <c:strCache>
                <c:ptCount val="1"/>
                <c:pt idx="0">
                  <c:v>FAP 225 SZ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ZOAB'!$J$19:$J$59</c:f>
              <c:numCache>
                <c:formatCode>0.00</c:formatCode>
                <c:ptCount val="41"/>
                <c:pt idx="0">
                  <c:v>0.93244956739696916</c:v>
                </c:pt>
                <c:pt idx="1">
                  <c:v>0.90288058485426359</c:v>
                </c:pt>
                <c:pt idx="2">
                  <c:v>0.86382626711010191</c:v>
                </c:pt>
                <c:pt idx="3">
                  <c:v>0.81417590814666574</c:v>
                </c:pt>
                <c:pt idx="4">
                  <c:v>0.75360900129766162</c:v>
                </c:pt>
                <c:pt idx="5">
                  <c:v>0.68290893571611</c:v>
                </c:pt>
                <c:pt idx="6">
                  <c:v>0.60411177514199677</c:v>
                </c:pt>
                <c:pt idx="7">
                  <c:v>0.52039556893885985</c:v>
                </c:pt>
                <c:pt idx="8">
                  <c:v>0.43568864616400799</c:v>
                </c:pt>
                <c:pt idx="9">
                  <c:v>0.35407538961690532</c:v>
                </c:pt>
                <c:pt idx="10">
                  <c:v>0.2791583269156388</c:v>
                </c:pt>
                <c:pt idx="11">
                  <c:v>0.21355341536297706</c:v>
                </c:pt>
                <c:pt idx="12">
                  <c:v>0.15864114578699667</c:v>
                </c:pt>
                <c:pt idx="13">
                  <c:v>0.11459915183182451</c:v>
                </c:pt>
                <c:pt idx="14">
                  <c:v>8.0651189725187797E-2</c:v>
                </c:pt>
                <c:pt idx="15">
                  <c:v>5.5419895056019665E-2</c:v>
                </c:pt>
                <c:pt idx="16">
                  <c:v>3.7274473025857353E-2</c:v>
                </c:pt>
                <c:pt idx="17">
                  <c:v>2.4601982769542511E-2</c:v>
                </c:pt>
                <c:pt idx="18">
                  <c:v>1.5976393974207876E-2</c:v>
                </c:pt>
                <c:pt idx="19">
                  <c:v>1.023425276796415E-2</c:v>
                </c:pt>
                <c:pt idx="20">
                  <c:v>6.4829984070232851E-3</c:v>
                </c:pt>
                <c:pt idx="21">
                  <c:v>4.0704987221888084E-3</c:v>
                </c:pt>
                <c:pt idx="22">
                  <c:v>2.538656973660828E-3</c:v>
                </c:pt>
                <c:pt idx="23">
                  <c:v>1.5757741403827183E-3</c:v>
                </c:pt>
                <c:pt idx="24">
                  <c:v>9.7516860206618662E-4</c:v>
                </c:pt>
                <c:pt idx="25">
                  <c:v>6.0261171066513738E-4</c:v>
                </c:pt>
                <c:pt idx="26">
                  <c:v>3.7235833505531334E-4</c:v>
                </c:pt>
                <c:pt idx="27">
                  <c:v>2.3033811242068137E-4</c:v>
                </c:pt>
                <c:pt idx="28">
                  <c:v>1.4278912682084727E-4</c:v>
                </c:pt>
                <c:pt idx="29">
                  <c:v>8.8782357998195533E-5</c:v>
                </c:pt>
                <c:pt idx="30">
                  <c:v>5.5408795197365545E-5</c:v>
                </c:pt>
                <c:pt idx="31">
                  <c:v>3.4730946188642263E-5</c:v>
                </c:pt>
                <c:pt idx="32">
                  <c:v>2.1875549895174388E-5</c:v>
                </c:pt>
                <c:pt idx="33">
                  <c:v>1.3851068534138688E-5</c:v>
                </c:pt>
                <c:pt idx="34">
                  <c:v>8.8192394667890256E-6</c:v>
                </c:pt>
                <c:pt idx="35">
                  <c:v>5.6482390372758189E-6</c:v>
                </c:pt>
                <c:pt idx="36">
                  <c:v>3.6392572711271339E-6</c:v>
                </c:pt>
                <c:pt idx="37">
                  <c:v>2.3593417163989184E-6</c:v>
                </c:pt>
                <c:pt idx="38">
                  <c:v>1.5391760175566897E-6</c:v>
                </c:pt>
                <c:pt idx="39">
                  <c:v>1.0104836661868829E-6</c:v>
                </c:pt>
                <c:pt idx="40">
                  <c:v>6.6761168526738395E-7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1EB-422A-BB15-909E82AB8F68}"/>
            </c:ext>
          </c:extLst>
        </c:ser>
        <c:ser>
          <c:idx val="8"/>
          <c:order val="8"/>
          <c:tx>
            <c:strRef>
              <c:f>'overzicht ZOAB'!$K$18</c:f>
              <c:strCache>
                <c:ptCount val="1"/>
                <c:pt idx="0">
                  <c:v>FAP 270 GZ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ZOAB'!$K$19:$K$59</c:f>
              <c:numCache>
                <c:formatCode>0.00</c:formatCode>
                <c:ptCount val="41"/>
                <c:pt idx="0">
                  <c:v>0.99886914065002586</c:v>
                </c:pt>
                <c:pt idx="1">
                  <c:v>0.99819301103443903</c:v>
                </c:pt>
                <c:pt idx="2">
                  <c:v>0.99712223935805844</c:v>
                </c:pt>
                <c:pt idx="3">
                  <c:v>0.99543994112422918</c:v>
                </c:pt>
                <c:pt idx="4">
                  <c:v>0.99282390436042112</c:v>
                </c:pt>
                <c:pt idx="5">
                  <c:v>0.98880774250469572</c:v>
                </c:pt>
                <c:pt idx="6">
                  <c:v>0.98273763192182961</c:v>
                </c:pt>
                <c:pt idx="7">
                  <c:v>0.9737323037072485</c:v>
                </c:pt>
                <c:pt idx="8">
                  <c:v>0.96066032175293059</c:v>
                </c:pt>
                <c:pt idx="9">
                  <c:v>0.94215545798998834</c:v>
                </c:pt>
                <c:pt idx="10">
                  <c:v>0.91669501770766215</c:v>
                </c:pt>
                <c:pt idx="11">
                  <c:v>0.88276235594307673</c:v>
                </c:pt>
                <c:pt idx="12">
                  <c:v>0.83909850935665353</c:v>
                </c:pt>
                <c:pt idx="13">
                  <c:v>0.78501727248249997</c:v>
                </c:pt>
                <c:pt idx="14">
                  <c:v>0.72071948142973197</c:v>
                </c:pt>
                <c:pt idx="15">
                  <c:v>0.64751173905881521</c:v>
                </c:pt>
                <c:pt idx="16">
                  <c:v>0.56783319719444547</c:v>
                </c:pt>
                <c:pt idx="17">
                  <c:v>0.48503490287604883</c:v>
                </c:pt>
                <c:pt idx="18">
                  <c:v>0.40293281649671753</c:v>
                </c:pt>
                <c:pt idx="19">
                  <c:v>0.32523776252060133</c:v>
                </c:pt>
                <c:pt idx="20">
                  <c:v>0.2550136282718769</c:v>
                </c:pt>
                <c:pt idx="21">
                  <c:v>0.19430391445748479</c:v>
                </c:pt>
                <c:pt idx="22">
                  <c:v>0.14400223899863582</c:v>
                </c:pt>
                <c:pt idx="23">
                  <c:v>0.10395769342836053</c:v>
                </c:pt>
                <c:pt idx="24">
                  <c:v>7.3239827919268932E-2</c:v>
                </c:pt>
                <c:pt idx="25">
                  <c:v>5.0462951863999864E-2</c:v>
                </c:pt>
                <c:pt idx="26">
                  <c:v>3.4083726449854329E-2</c:v>
                </c:pt>
                <c:pt idx="27">
                  <c:v>2.2621796024464028E-2</c:v>
                </c:pt>
                <c:pt idx="28">
                  <c:v>1.4790260346595578E-2</c:v>
                </c:pt>
                <c:pt idx="29">
                  <c:v>9.5484753625483983E-3</c:v>
                </c:pt>
                <c:pt idx="30">
                  <c:v>6.1009533283916985E-3</c:v>
                </c:pt>
                <c:pt idx="31">
                  <c:v>3.8663567761949352E-3</c:v>
                </c:pt>
                <c:pt idx="32">
                  <c:v>2.4350639493087548E-3</c:v>
                </c:pt>
                <c:pt idx="33">
                  <c:v>1.5268958903337344E-3</c:v>
                </c:pt>
                <c:pt idx="34">
                  <c:v>9.5478620547935185E-4</c:v>
                </c:pt>
                <c:pt idx="35">
                  <c:v>5.9625085188118321E-4</c:v>
                </c:pt>
                <c:pt idx="36">
                  <c:v>3.7233250618688078E-4</c:v>
                </c:pt>
                <c:pt idx="37">
                  <c:v>2.3275208710068666E-4</c:v>
                </c:pt>
                <c:pt idx="38">
                  <c:v>1.4579159361009138E-4</c:v>
                </c:pt>
                <c:pt idx="39">
                  <c:v>9.1580470334949468E-5</c:v>
                </c:pt>
                <c:pt idx="40">
                  <c:v>5.7730514250316082E-5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1EB-422A-BB15-909E82AB8F68}"/>
            </c:ext>
          </c:extLst>
        </c:ser>
        <c:ser>
          <c:idx val="9"/>
          <c:order val="9"/>
          <c:tx>
            <c:strRef>
              <c:f>'overzicht ZOAB'!$L$18</c:f>
              <c:strCache>
                <c:ptCount val="1"/>
                <c:pt idx="0">
                  <c:v>FAP 270 SZ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'overzicht ZOAB'!$B$19:$B$59</c:f>
              <c:numCache>
                <c:formatCode>0.000</c:formatCode>
                <c:ptCount val="41"/>
                <c:pt idx="0">
                  <c:v>-0.15990000000000001</c:v>
                </c:pt>
                <c:pt idx="1">
                  <c:v>-0.14990000000000001</c:v>
                </c:pt>
                <c:pt idx="2">
                  <c:v>-0.1399</c:v>
                </c:pt>
                <c:pt idx="3">
                  <c:v>-0.12989999999999999</c:v>
                </c:pt>
                <c:pt idx="4">
                  <c:v>-0.11989999999999998</c:v>
                </c:pt>
                <c:pt idx="5">
                  <c:v>-0.10989999999999998</c:v>
                </c:pt>
                <c:pt idx="6">
                  <c:v>-9.9899999999999989E-2</c:v>
                </c:pt>
                <c:pt idx="7">
                  <c:v>-8.9899999999999994E-2</c:v>
                </c:pt>
                <c:pt idx="8">
                  <c:v>-7.9899999999999999E-2</c:v>
                </c:pt>
                <c:pt idx="9">
                  <c:v>-6.9900000000000004E-2</c:v>
                </c:pt>
                <c:pt idx="10">
                  <c:v>-5.9900000000000009E-2</c:v>
                </c:pt>
                <c:pt idx="11">
                  <c:v>-4.9900000000000007E-2</c:v>
                </c:pt>
                <c:pt idx="12">
                  <c:v>-3.9900000000000005E-2</c:v>
                </c:pt>
                <c:pt idx="13">
                  <c:v>-2.9900000000000003E-2</c:v>
                </c:pt>
                <c:pt idx="14">
                  <c:v>-1.9900000000000001E-2</c:v>
                </c:pt>
                <c:pt idx="15">
                  <c:v>-9.9000000000000008E-3</c:v>
                </c:pt>
                <c:pt idx="16">
                  <c:v>1E-4</c:v>
                </c:pt>
                <c:pt idx="17">
                  <c:v>1.01E-2</c:v>
                </c:pt>
                <c:pt idx="18">
                  <c:v>2.01E-2</c:v>
                </c:pt>
                <c:pt idx="19">
                  <c:v>3.0100000000000002E-2</c:v>
                </c:pt>
                <c:pt idx="20">
                  <c:v>4.0100000000000004E-2</c:v>
                </c:pt>
                <c:pt idx="21">
                  <c:v>5.0100000000000006E-2</c:v>
                </c:pt>
                <c:pt idx="22">
                  <c:v>6.0100000000000008E-2</c:v>
                </c:pt>
                <c:pt idx="23">
                  <c:v>7.010000000000001E-2</c:v>
                </c:pt>
                <c:pt idx="24">
                  <c:v>8.0100000000000005E-2</c:v>
                </c:pt>
                <c:pt idx="25">
                  <c:v>9.01E-2</c:v>
                </c:pt>
                <c:pt idx="26">
                  <c:v>0.10009999999999999</c:v>
                </c:pt>
                <c:pt idx="27">
                  <c:v>0.11009999999999999</c:v>
                </c:pt>
                <c:pt idx="28">
                  <c:v>0.12009999999999998</c:v>
                </c:pt>
                <c:pt idx="29">
                  <c:v>0.13009999999999999</c:v>
                </c:pt>
                <c:pt idx="30">
                  <c:v>0.1401</c:v>
                </c:pt>
                <c:pt idx="31">
                  <c:v>0.15010000000000001</c:v>
                </c:pt>
                <c:pt idx="32">
                  <c:v>0.16010000000000002</c:v>
                </c:pt>
                <c:pt idx="33">
                  <c:v>0.17010000000000003</c:v>
                </c:pt>
                <c:pt idx="34">
                  <c:v>0.18010000000000004</c:v>
                </c:pt>
                <c:pt idx="35">
                  <c:v>0.19010000000000005</c:v>
                </c:pt>
                <c:pt idx="36">
                  <c:v>0.20010000000000006</c:v>
                </c:pt>
                <c:pt idx="37">
                  <c:v>0.21010000000000006</c:v>
                </c:pt>
                <c:pt idx="38">
                  <c:v>0.22010000000000007</c:v>
                </c:pt>
                <c:pt idx="39">
                  <c:v>0.23010000000000008</c:v>
                </c:pt>
                <c:pt idx="40">
                  <c:v>0.24010000000000009</c:v>
                </c:pt>
              </c:numCache>
            </c:numRef>
          </c:xVal>
          <c:yVal>
            <c:numRef>
              <c:f>'overzicht ZOAB'!$L$19:$L$59</c:f>
              <c:numCache>
                <c:formatCode>0.00</c:formatCode>
                <c:ptCount val="41"/>
                <c:pt idx="0">
                  <c:v>0.92284975066439168</c:v>
                </c:pt>
                <c:pt idx="1">
                  <c:v>0.88925154317473987</c:v>
                </c:pt>
                <c:pt idx="2">
                  <c:v>0.84525534741686426</c:v>
                </c:pt>
                <c:pt idx="3">
                  <c:v>0.78996339377451474</c:v>
                </c:pt>
                <c:pt idx="4">
                  <c:v>0.72348568494036491</c:v>
                </c:pt>
                <c:pt idx="5">
                  <c:v>0.64722728593616574</c:v>
                </c:pt>
                <c:pt idx="6">
                  <c:v>0.56393762280658177</c:v>
                </c:pt>
                <c:pt idx="7">
                  <c:v>0.47744313456142728</c:v>
                </c:pt>
                <c:pt idx="8">
                  <c:v>0.39208992592571223</c:v>
                </c:pt>
                <c:pt idx="9">
                  <c:v>0.31203703306054215</c:v>
                </c:pt>
                <c:pt idx="10">
                  <c:v>0.24060411912877705</c:v>
                </c:pt>
                <c:pt idx="11">
                  <c:v>0.17985408149738075</c:v>
                </c:pt>
                <c:pt idx="12">
                  <c:v>0.1304945758151819</c:v>
                </c:pt>
                <c:pt idx="13">
                  <c:v>9.2065714073557847E-2</c:v>
                </c:pt>
                <c:pt idx="14">
                  <c:v>6.3300078540255891E-2</c:v>
                </c:pt>
                <c:pt idx="15">
                  <c:v>4.2521793938935536E-2</c:v>
                </c:pt>
                <c:pt idx="16">
                  <c:v>2.7983285729227255E-2</c:v>
                </c:pt>
                <c:pt idx="17">
                  <c:v>1.8091516980131894E-2</c:v>
                </c:pt>
                <c:pt idx="18">
                  <c:v>1.1522322268709152E-2</c:v>
                </c:pt>
                <c:pt idx="19">
                  <c:v>7.2485628086825776E-3</c:v>
                </c:pt>
                <c:pt idx="20">
                  <c:v>4.5154792995409894E-3</c:v>
                </c:pt>
                <c:pt idx="21">
                  <c:v>2.7919550555150757E-3</c:v>
                </c:pt>
                <c:pt idx="22">
                  <c:v>1.717071115758637E-3</c:v>
                </c:pt>
                <c:pt idx="23">
                  <c:v>1.0523792592896587E-3</c:v>
                </c:pt>
                <c:pt idx="24">
                  <c:v>6.4386608582069104E-4</c:v>
                </c:pt>
                <c:pt idx="25">
                  <c:v>3.9382437973415458E-4</c:v>
                </c:pt>
                <c:pt idx="26">
                  <c:v>2.411306383844999E-4</c:v>
                </c:pt>
                <c:pt idx="27">
                  <c:v>1.4795332665699899E-4</c:v>
                </c:pt>
                <c:pt idx="28">
                  <c:v>9.1059910938177697E-5</c:v>
                </c:pt>
                <c:pt idx="29">
                  <c:v>5.626035840847085E-5</c:v>
                </c:pt>
                <c:pt idx="30">
                  <c:v>3.4916871981743527E-5</c:v>
                </c:pt>
                <c:pt idx="31">
                  <c:v>2.1780078089774652E-5</c:v>
                </c:pt>
                <c:pt idx="32">
                  <c:v>1.3660411088729495E-5</c:v>
                </c:pt>
                <c:pt idx="33">
                  <c:v>8.6178392769830712E-6</c:v>
                </c:pt>
                <c:pt idx="34">
                  <c:v>5.4699038443265209E-6</c:v>
                </c:pt>
                <c:pt idx="35">
                  <c:v>3.4937765623688839E-6</c:v>
                </c:pt>
                <c:pt idx="36">
                  <c:v>2.2459877719865312E-6</c:v>
                </c:pt>
                <c:pt idx="37">
                  <c:v>1.45330941465902E-6</c:v>
                </c:pt>
                <c:pt idx="38">
                  <c:v>9.4660977939423324E-7</c:v>
                </c:pt>
                <c:pt idx="39">
                  <c:v>6.2066149849442598E-7</c:v>
                </c:pt>
                <c:pt idx="40">
                  <c:v>4.09643111667204E-7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1EB-422A-BB15-909E82AB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38944"/>
        <c:axId val="183141120"/>
      </c:scatterChart>
      <c:valAx>
        <c:axId val="183138944"/>
        <c:scaling>
          <c:orientation val="minMax"/>
          <c:max val="0.25"/>
          <c:min val="-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Bovengrens minus richtwaarde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141120"/>
        <c:crosses val="autoZero"/>
        <c:crossBetween val="midCat"/>
        <c:majorUnit val="0.05"/>
        <c:minorUnit val="0.01"/>
      </c:valAx>
      <c:valAx>
        <c:axId val="1831411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Kans op overschrijding bovengrens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83138944"/>
        <c:crossesAt val="-0.3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36753589254583"/>
          <c:y val="0.26418174433686636"/>
          <c:w val="0.19544380243836423"/>
          <c:h val="0.484603526056747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16</xdr:row>
      <xdr:rowOff>167640</xdr:rowOff>
    </xdr:from>
    <xdr:to>
      <xdr:col>23</xdr:col>
      <xdr:colOff>76200</xdr:colOff>
      <xdr:row>45</xdr:row>
      <xdr:rowOff>7620</xdr:rowOff>
    </xdr:to>
    <xdr:graphicFrame macro="">
      <xdr:nvGraphicFramePr>
        <xdr:cNvPr id="1880073" name="Chart 1">
          <a:extLst>
            <a:ext uri="{FF2B5EF4-FFF2-40B4-BE49-F238E27FC236}">
              <a16:creationId xmlns="" xmlns:a16="http://schemas.microsoft.com/office/drawing/2014/main" id="{642151FB-6068-4EB8-A5F5-650E56E6A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</xdr:colOff>
      <xdr:row>47</xdr:row>
      <xdr:rowOff>0</xdr:rowOff>
    </xdr:from>
    <xdr:to>
      <xdr:col>18</xdr:col>
      <xdr:colOff>137160</xdr:colOff>
      <xdr:row>47</xdr:row>
      <xdr:rowOff>0</xdr:rowOff>
    </xdr:to>
    <xdr:graphicFrame macro="">
      <xdr:nvGraphicFramePr>
        <xdr:cNvPr id="1880074" name="Chart 2">
          <a:extLst>
            <a:ext uri="{FF2B5EF4-FFF2-40B4-BE49-F238E27FC236}">
              <a16:creationId xmlns="" xmlns:a16="http://schemas.microsoft.com/office/drawing/2014/main" id="{B28695ED-454F-48F3-854A-3DBF19F9D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1880075" name="Chart 13">
          <a:extLst>
            <a:ext uri="{FF2B5EF4-FFF2-40B4-BE49-F238E27FC236}">
              <a16:creationId xmlns="" xmlns:a16="http://schemas.microsoft.com/office/drawing/2014/main" id="{3E5D5B8E-928D-419C-88E2-C66E1DE95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1880076" name="Chart 14">
          <a:extLst>
            <a:ext uri="{FF2B5EF4-FFF2-40B4-BE49-F238E27FC236}">
              <a16:creationId xmlns="" xmlns:a16="http://schemas.microsoft.com/office/drawing/2014/main" id="{FC626F0A-664B-430C-8B68-7800AA46B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1880077" name="Chart 15">
          <a:extLst>
            <a:ext uri="{FF2B5EF4-FFF2-40B4-BE49-F238E27FC236}">
              <a16:creationId xmlns="" xmlns:a16="http://schemas.microsoft.com/office/drawing/2014/main" id="{909B0C4D-270B-4538-850E-8D01238DF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1880078" name="Chart 16">
          <a:extLst>
            <a:ext uri="{FF2B5EF4-FFF2-40B4-BE49-F238E27FC236}">
              <a16:creationId xmlns="" xmlns:a16="http://schemas.microsoft.com/office/drawing/2014/main" id="{DDA0EBE7-2FC8-402B-AED0-497C84173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68580</xdr:colOff>
      <xdr:row>47</xdr:row>
      <xdr:rowOff>0</xdr:rowOff>
    </xdr:from>
    <xdr:to>
      <xdr:col>14</xdr:col>
      <xdr:colOff>411480</xdr:colOff>
      <xdr:row>47</xdr:row>
      <xdr:rowOff>0</xdr:rowOff>
    </xdr:to>
    <xdr:graphicFrame macro="">
      <xdr:nvGraphicFramePr>
        <xdr:cNvPr id="1880079" name="Chart 17">
          <a:extLst>
            <a:ext uri="{FF2B5EF4-FFF2-40B4-BE49-F238E27FC236}">
              <a16:creationId xmlns="" xmlns:a16="http://schemas.microsoft.com/office/drawing/2014/main" id="{7FCDDB3E-3C64-4D92-802E-6FFEFF85A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83820</xdr:colOff>
      <xdr:row>47</xdr:row>
      <xdr:rowOff>0</xdr:rowOff>
    </xdr:from>
    <xdr:to>
      <xdr:col>14</xdr:col>
      <xdr:colOff>411480</xdr:colOff>
      <xdr:row>47</xdr:row>
      <xdr:rowOff>0</xdr:rowOff>
    </xdr:to>
    <xdr:graphicFrame macro="">
      <xdr:nvGraphicFramePr>
        <xdr:cNvPr id="1880080" name="Chart 18">
          <a:extLst>
            <a:ext uri="{FF2B5EF4-FFF2-40B4-BE49-F238E27FC236}">
              <a16:creationId xmlns="" xmlns:a16="http://schemas.microsoft.com/office/drawing/2014/main" id="{91897108-AB1E-4AEC-AD62-D8DEBC5D7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16</xdr:row>
      <xdr:rowOff>167640</xdr:rowOff>
    </xdr:from>
    <xdr:to>
      <xdr:col>23</xdr:col>
      <xdr:colOff>76200</xdr:colOff>
      <xdr:row>45</xdr:row>
      <xdr:rowOff>7620</xdr:rowOff>
    </xdr:to>
    <xdr:graphicFrame macro="">
      <xdr:nvGraphicFramePr>
        <xdr:cNvPr id="493810" name="Chart 1">
          <a:extLst>
            <a:ext uri="{FF2B5EF4-FFF2-40B4-BE49-F238E27FC236}">
              <a16:creationId xmlns="" xmlns:a16="http://schemas.microsoft.com/office/drawing/2014/main" id="{0C0CA1A7-81F6-4805-9B59-53AC06880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</xdr:colOff>
      <xdr:row>47</xdr:row>
      <xdr:rowOff>0</xdr:rowOff>
    </xdr:from>
    <xdr:to>
      <xdr:col>18</xdr:col>
      <xdr:colOff>137160</xdr:colOff>
      <xdr:row>47</xdr:row>
      <xdr:rowOff>0</xdr:rowOff>
    </xdr:to>
    <xdr:graphicFrame macro="">
      <xdr:nvGraphicFramePr>
        <xdr:cNvPr id="493811" name="Chart 2">
          <a:extLst>
            <a:ext uri="{FF2B5EF4-FFF2-40B4-BE49-F238E27FC236}">
              <a16:creationId xmlns="" xmlns:a16="http://schemas.microsoft.com/office/drawing/2014/main" id="{942DD841-563B-4596-8DF2-536FD169C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493812" name="Chart 13">
          <a:extLst>
            <a:ext uri="{FF2B5EF4-FFF2-40B4-BE49-F238E27FC236}">
              <a16:creationId xmlns="" xmlns:a16="http://schemas.microsoft.com/office/drawing/2014/main" id="{20998F3D-BAE3-4EDD-922F-CE6499D9E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493813" name="Chart 14">
          <a:extLst>
            <a:ext uri="{FF2B5EF4-FFF2-40B4-BE49-F238E27FC236}">
              <a16:creationId xmlns="" xmlns:a16="http://schemas.microsoft.com/office/drawing/2014/main" id="{83E47267-7E7E-4D1D-A0A1-834DF62A5D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493814" name="Chart 15">
          <a:extLst>
            <a:ext uri="{FF2B5EF4-FFF2-40B4-BE49-F238E27FC236}">
              <a16:creationId xmlns="" xmlns:a16="http://schemas.microsoft.com/office/drawing/2014/main" id="{8707214B-8568-4F79-BCEA-3F309ED31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106680</xdr:colOff>
      <xdr:row>47</xdr:row>
      <xdr:rowOff>0</xdr:rowOff>
    </xdr:from>
    <xdr:to>
      <xdr:col>12</xdr:col>
      <xdr:colOff>457200</xdr:colOff>
      <xdr:row>47</xdr:row>
      <xdr:rowOff>0</xdr:rowOff>
    </xdr:to>
    <xdr:graphicFrame macro="">
      <xdr:nvGraphicFramePr>
        <xdr:cNvPr id="493815" name="Chart 16">
          <a:extLst>
            <a:ext uri="{FF2B5EF4-FFF2-40B4-BE49-F238E27FC236}">
              <a16:creationId xmlns="" xmlns:a16="http://schemas.microsoft.com/office/drawing/2014/main" id="{58A11BF4-0896-49B6-9E41-A8C8DDAE3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68580</xdr:colOff>
      <xdr:row>47</xdr:row>
      <xdr:rowOff>0</xdr:rowOff>
    </xdr:from>
    <xdr:to>
      <xdr:col>14</xdr:col>
      <xdr:colOff>411480</xdr:colOff>
      <xdr:row>47</xdr:row>
      <xdr:rowOff>0</xdr:rowOff>
    </xdr:to>
    <xdr:graphicFrame macro="">
      <xdr:nvGraphicFramePr>
        <xdr:cNvPr id="493816" name="Chart 17">
          <a:extLst>
            <a:ext uri="{FF2B5EF4-FFF2-40B4-BE49-F238E27FC236}">
              <a16:creationId xmlns="" xmlns:a16="http://schemas.microsoft.com/office/drawing/2014/main" id="{1914BFC1-265A-489A-BF16-081014ECE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83820</xdr:colOff>
      <xdr:row>47</xdr:row>
      <xdr:rowOff>0</xdr:rowOff>
    </xdr:from>
    <xdr:to>
      <xdr:col>14</xdr:col>
      <xdr:colOff>411480</xdr:colOff>
      <xdr:row>47</xdr:row>
      <xdr:rowOff>0</xdr:rowOff>
    </xdr:to>
    <xdr:graphicFrame macro="">
      <xdr:nvGraphicFramePr>
        <xdr:cNvPr id="493817" name="Chart 18">
          <a:extLst>
            <a:ext uri="{FF2B5EF4-FFF2-40B4-BE49-F238E27FC236}">
              <a16:creationId xmlns="" xmlns:a16="http://schemas.microsoft.com/office/drawing/2014/main" id="{CE40285C-5FC4-416C-9E1A-0F91D433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7620</xdr:rowOff>
    </xdr:from>
    <xdr:to>
      <xdr:col>15</xdr:col>
      <xdr:colOff>701040</xdr:colOff>
      <xdr:row>51</xdr:row>
      <xdr:rowOff>7620</xdr:rowOff>
    </xdr:to>
    <xdr:graphicFrame macro="">
      <xdr:nvGraphicFramePr>
        <xdr:cNvPr id="42305" name="Chart 1">
          <a:extLst>
            <a:ext uri="{FF2B5EF4-FFF2-40B4-BE49-F238E27FC236}">
              <a16:creationId xmlns="" xmlns:a16="http://schemas.microsoft.com/office/drawing/2014/main" id="{6A78E104-5830-42BD-8A5C-6C1B323A1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39</xdr:row>
      <xdr:rowOff>0</xdr:rowOff>
    </xdr:from>
    <xdr:to>
      <xdr:col>22</xdr:col>
      <xdr:colOff>137160</xdr:colOff>
      <xdr:row>39</xdr:row>
      <xdr:rowOff>0</xdr:rowOff>
    </xdr:to>
    <xdr:graphicFrame macro="">
      <xdr:nvGraphicFramePr>
        <xdr:cNvPr id="42306" name="Chart 2">
          <a:extLst>
            <a:ext uri="{FF2B5EF4-FFF2-40B4-BE49-F238E27FC236}">
              <a16:creationId xmlns="" xmlns:a16="http://schemas.microsoft.com/office/drawing/2014/main" id="{7875F8C3-29DA-4DF0-8800-27529E49D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2307" name="Chart 13">
          <a:extLst>
            <a:ext uri="{FF2B5EF4-FFF2-40B4-BE49-F238E27FC236}">
              <a16:creationId xmlns="" xmlns:a16="http://schemas.microsoft.com/office/drawing/2014/main" id="{6675800D-F254-4879-BC3B-1AF28A94D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2308" name="Chart 14">
          <a:extLst>
            <a:ext uri="{FF2B5EF4-FFF2-40B4-BE49-F238E27FC236}">
              <a16:creationId xmlns="" xmlns:a16="http://schemas.microsoft.com/office/drawing/2014/main" id="{23B9071A-DB5B-4112-8F2F-71575B90F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2309" name="Chart 15">
          <a:extLst>
            <a:ext uri="{FF2B5EF4-FFF2-40B4-BE49-F238E27FC236}">
              <a16:creationId xmlns="" xmlns:a16="http://schemas.microsoft.com/office/drawing/2014/main" id="{E10C5EA0-E263-46E7-94E0-4902CF7A1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2310" name="Chart 16">
          <a:extLst>
            <a:ext uri="{FF2B5EF4-FFF2-40B4-BE49-F238E27FC236}">
              <a16:creationId xmlns="" xmlns:a16="http://schemas.microsoft.com/office/drawing/2014/main" id="{F5E5C0FC-A717-48B6-8551-3605B033C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2311" name="Chart 17">
          <a:extLst>
            <a:ext uri="{FF2B5EF4-FFF2-40B4-BE49-F238E27FC236}">
              <a16:creationId xmlns="" xmlns:a16="http://schemas.microsoft.com/office/drawing/2014/main" id="{B7036D75-2217-4167-B4B9-426437600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83820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2312" name="Chart 18">
          <a:extLst>
            <a:ext uri="{FF2B5EF4-FFF2-40B4-BE49-F238E27FC236}">
              <a16:creationId xmlns="" xmlns:a16="http://schemas.microsoft.com/office/drawing/2014/main" id="{2E65AD28-0A85-46FC-8012-845BFDDB2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17</xdr:row>
      <xdr:rowOff>0</xdr:rowOff>
    </xdr:from>
    <xdr:to>
      <xdr:col>17</xdr:col>
      <xdr:colOff>259080</xdr:colOff>
      <xdr:row>51</xdr:row>
      <xdr:rowOff>0</xdr:rowOff>
    </xdr:to>
    <xdr:graphicFrame macro="">
      <xdr:nvGraphicFramePr>
        <xdr:cNvPr id="41281" name="Chart 1">
          <a:extLst>
            <a:ext uri="{FF2B5EF4-FFF2-40B4-BE49-F238E27FC236}">
              <a16:creationId xmlns="" xmlns:a16="http://schemas.microsoft.com/office/drawing/2014/main" id="{C721CFB2-373F-4571-B70F-7EE9171D5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39</xdr:row>
      <xdr:rowOff>0</xdr:rowOff>
    </xdr:from>
    <xdr:to>
      <xdr:col>22</xdr:col>
      <xdr:colOff>137160</xdr:colOff>
      <xdr:row>39</xdr:row>
      <xdr:rowOff>0</xdr:rowOff>
    </xdr:to>
    <xdr:graphicFrame macro="">
      <xdr:nvGraphicFramePr>
        <xdr:cNvPr id="41282" name="Chart 2">
          <a:extLst>
            <a:ext uri="{FF2B5EF4-FFF2-40B4-BE49-F238E27FC236}">
              <a16:creationId xmlns="" xmlns:a16="http://schemas.microsoft.com/office/drawing/2014/main" id="{7BCA7A8D-90C5-41D7-B94F-086DFC8FE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1283" name="Chart 13">
          <a:extLst>
            <a:ext uri="{FF2B5EF4-FFF2-40B4-BE49-F238E27FC236}">
              <a16:creationId xmlns="" xmlns:a16="http://schemas.microsoft.com/office/drawing/2014/main" id="{948731C0-7042-4A59-9B4C-95C2A073D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1284" name="Chart 14">
          <a:extLst>
            <a:ext uri="{FF2B5EF4-FFF2-40B4-BE49-F238E27FC236}">
              <a16:creationId xmlns="" xmlns:a16="http://schemas.microsoft.com/office/drawing/2014/main" id="{4181EEFD-B5FA-4B41-9E6C-4FB859A86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1285" name="Chart 15">
          <a:extLst>
            <a:ext uri="{FF2B5EF4-FFF2-40B4-BE49-F238E27FC236}">
              <a16:creationId xmlns="" xmlns:a16="http://schemas.microsoft.com/office/drawing/2014/main" id="{C2C9ED4D-384A-4C24-9074-CE4F11954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1286" name="Chart 16">
          <a:extLst>
            <a:ext uri="{FF2B5EF4-FFF2-40B4-BE49-F238E27FC236}">
              <a16:creationId xmlns="" xmlns:a16="http://schemas.microsoft.com/office/drawing/2014/main" id="{F2FC3C42-1750-420C-9459-074511D3C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1287" name="Chart 17">
          <a:extLst>
            <a:ext uri="{FF2B5EF4-FFF2-40B4-BE49-F238E27FC236}">
              <a16:creationId xmlns="" xmlns:a16="http://schemas.microsoft.com/office/drawing/2014/main" id="{71DD104F-59CE-4621-A967-2EF00D260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83820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1288" name="Chart 18">
          <a:extLst>
            <a:ext uri="{FF2B5EF4-FFF2-40B4-BE49-F238E27FC236}">
              <a16:creationId xmlns="" xmlns:a16="http://schemas.microsoft.com/office/drawing/2014/main" id="{5D3328B0-E470-4045-8B06-C0DA94594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17</xdr:row>
      <xdr:rowOff>7620</xdr:rowOff>
    </xdr:from>
    <xdr:to>
      <xdr:col>17</xdr:col>
      <xdr:colOff>502920</xdr:colOff>
      <xdr:row>51</xdr:row>
      <xdr:rowOff>7620</xdr:rowOff>
    </xdr:to>
    <xdr:graphicFrame macro="">
      <xdr:nvGraphicFramePr>
        <xdr:cNvPr id="40257" name="Chart 1">
          <a:extLst>
            <a:ext uri="{FF2B5EF4-FFF2-40B4-BE49-F238E27FC236}">
              <a16:creationId xmlns="" xmlns:a16="http://schemas.microsoft.com/office/drawing/2014/main" id="{0958C744-D041-4D29-987B-B46B83C25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39</xdr:row>
      <xdr:rowOff>0</xdr:rowOff>
    </xdr:from>
    <xdr:to>
      <xdr:col>22</xdr:col>
      <xdr:colOff>137160</xdr:colOff>
      <xdr:row>39</xdr:row>
      <xdr:rowOff>0</xdr:rowOff>
    </xdr:to>
    <xdr:graphicFrame macro="">
      <xdr:nvGraphicFramePr>
        <xdr:cNvPr id="40258" name="Chart 2">
          <a:extLst>
            <a:ext uri="{FF2B5EF4-FFF2-40B4-BE49-F238E27FC236}">
              <a16:creationId xmlns="" xmlns:a16="http://schemas.microsoft.com/office/drawing/2014/main" id="{199E9620-B28B-4CC1-A460-F40DCCEAD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0259" name="Chart 13">
          <a:extLst>
            <a:ext uri="{FF2B5EF4-FFF2-40B4-BE49-F238E27FC236}">
              <a16:creationId xmlns="" xmlns:a16="http://schemas.microsoft.com/office/drawing/2014/main" id="{FF513393-AB27-4331-8F81-91F8B9630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0260" name="Chart 14">
          <a:extLst>
            <a:ext uri="{FF2B5EF4-FFF2-40B4-BE49-F238E27FC236}">
              <a16:creationId xmlns="" xmlns:a16="http://schemas.microsoft.com/office/drawing/2014/main" id="{0BC97359-AEBA-41FF-9FA5-C29224B98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0261" name="Chart 15">
          <a:extLst>
            <a:ext uri="{FF2B5EF4-FFF2-40B4-BE49-F238E27FC236}">
              <a16:creationId xmlns="" xmlns:a16="http://schemas.microsoft.com/office/drawing/2014/main" id="{08F757CD-BB36-4573-A2FE-65159DDC2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0262" name="Chart 16">
          <a:extLst>
            <a:ext uri="{FF2B5EF4-FFF2-40B4-BE49-F238E27FC236}">
              <a16:creationId xmlns="" xmlns:a16="http://schemas.microsoft.com/office/drawing/2014/main" id="{D4B26CA7-39CE-4F9C-9D41-DC559C8FA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0263" name="Chart 17">
          <a:extLst>
            <a:ext uri="{FF2B5EF4-FFF2-40B4-BE49-F238E27FC236}">
              <a16:creationId xmlns="" xmlns:a16="http://schemas.microsoft.com/office/drawing/2014/main" id="{A4E762D0-93B2-4AF5-A20C-2D7E3C3FCA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83820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0264" name="Chart 18">
          <a:extLst>
            <a:ext uri="{FF2B5EF4-FFF2-40B4-BE49-F238E27FC236}">
              <a16:creationId xmlns="" xmlns:a16="http://schemas.microsoft.com/office/drawing/2014/main" id="{837AB113-93ED-4C31-94F4-69391D75A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16</xdr:row>
      <xdr:rowOff>160020</xdr:rowOff>
    </xdr:from>
    <xdr:to>
      <xdr:col>17</xdr:col>
      <xdr:colOff>99060</xdr:colOff>
      <xdr:row>50</xdr:row>
      <xdr:rowOff>160020</xdr:rowOff>
    </xdr:to>
    <xdr:graphicFrame macro="">
      <xdr:nvGraphicFramePr>
        <xdr:cNvPr id="39233" name="Chart 1">
          <a:extLst>
            <a:ext uri="{FF2B5EF4-FFF2-40B4-BE49-F238E27FC236}">
              <a16:creationId xmlns="" xmlns:a16="http://schemas.microsoft.com/office/drawing/2014/main" id="{C8899CE2-2A0F-4272-8131-9B0618161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39</xdr:row>
      <xdr:rowOff>0</xdr:rowOff>
    </xdr:from>
    <xdr:to>
      <xdr:col>22</xdr:col>
      <xdr:colOff>137160</xdr:colOff>
      <xdr:row>39</xdr:row>
      <xdr:rowOff>0</xdr:rowOff>
    </xdr:to>
    <xdr:graphicFrame macro="">
      <xdr:nvGraphicFramePr>
        <xdr:cNvPr id="39234" name="Chart 2">
          <a:extLst>
            <a:ext uri="{FF2B5EF4-FFF2-40B4-BE49-F238E27FC236}">
              <a16:creationId xmlns="" xmlns:a16="http://schemas.microsoft.com/office/drawing/2014/main" id="{F6C448F3-1DB8-40EE-84CE-DB5A24E84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39235" name="Chart 13">
          <a:extLst>
            <a:ext uri="{FF2B5EF4-FFF2-40B4-BE49-F238E27FC236}">
              <a16:creationId xmlns="" xmlns:a16="http://schemas.microsoft.com/office/drawing/2014/main" id="{8D11F833-B345-4437-B9F0-A7BDF5AEA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39236" name="Chart 14">
          <a:extLst>
            <a:ext uri="{FF2B5EF4-FFF2-40B4-BE49-F238E27FC236}">
              <a16:creationId xmlns="" xmlns:a16="http://schemas.microsoft.com/office/drawing/2014/main" id="{0ABB0CBF-45AC-4BB9-A0F3-29073A503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39237" name="Chart 15">
          <a:extLst>
            <a:ext uri="{FF2B5EF4-FFF2-40B4-BE49-F238E27FC236}">
              <a16:creationId xmlns="" xmlns:a16="http://schemas.microsoft.com/office/drawing/2014/main" id="{9DF04774-A62E-41E9-AC92-7081BDBDF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39238" name="Chart 16">
          <a:extLst>
            <a:ext uri="{FF2B5EF4-FFF2-40B4-BE49-F238E27FC236}">
              <a16:creationId xmlns="" xmlns:a16="http://schemas.microsoft.com/office/drawing/2014/main" id="{0E7C0CA8-62FE-4EA8-A891-C9E9C004D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39239" name="Chart 17">
          <a:extLst>
            <a:ext uri="{FF2B5EF4-FFF2-40B4-BE49-F238E27FC236}">
              <a16:creationId xmlns="" xmlns:a16="http://schemas.microsoft.com/office/drawing/2014/main" id="{F5093841-4D71-4B01-AC50-93DA29AD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83820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39240" name="Chart 18">
          <a:extLst>
            <a:ext uri="{FF2B5EF4-FFF2-40B4-BE49-F238E27FC236}">
              <a16:creationId xmlns="" xmlns:a16="http://schemas.microsoft.com/office/drawing/2014/main" id="{BE27BEA1-CBA9-4507-9E1F-679F5F568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17</xdr:row>
      <xdr:rowOff>7620</xdr:rowOff>
    </xdr:from>
    <xdr:to>
      <xdr:col>17</xdr:col>
      <xdr:colOff>441960</xdr:colOff>
      <xdr:row>51</xdr:row>
      <xdr:rowOff>7620</xdr:rowOff>
    </xdr:to>
    <xdr:graphicFrame macro="">
      <xdr:nvGraphicFramePr>
        <xdr:cNvPr id="4459" name="Chart 1">
          <a:extLst>
            <a:ext uri="{FF2B5EF4-FFF2-40B4-BE49-F238E27FC236}">
              <a16:creationId xmlns="" xmlns:a16="http://schemas.microsoft.com/office/drawing/2014/main" id="{16B9BC4C-973C-4F6B-B8AF-98A70DCC2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39</xdr:row>
      <xdr:rowOff>0</xdr:rowOff>
    </xdr:from>
    <xdr:to>
      <xdr:col>22</xdr:col>
      <xdr:colOff>137160</xdr:colOff>
      <xdr:row>39</xdr:row>
      <xdr:rowOff>0</xdr:rowOff>
    </xdr:to>
    <xdr:graphicFrame macro="">
      <xdr:nvGraphicFramePr>
        <xdr:cNvPr id="4460" name="Chart 2">
          <a:extLst>
            <a:ext uri="{FF2B5EF4-FFF2-40B4-BE49-F238E27FC236}">
              <a16:creationId xmlns="" xmlns:a16="http://schemas.microsoft.com/office/drawing/2014/main" id="{80455D36-1413-41F6-95F0-31F44F51A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461" name="Chart 13">
          <a:extLst>
            <a:ext uri="{FF2B5EF4-FFF2-40B4-BE49-F238E27FC236}">
              <a16:creationId xmlns="" xmlns:a16="http://schemas.microsoft.com/office/drawing/2014/main" id="{E8B7A8B8-9E5D-45ED-9DDB-BFB46E550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462" name="Chart 14">
          <a:extLst>
            <a:ext uri="{FF2B5EF4-FFF2-40B4-BE49-F238E27FC236}">
              <a16:creationId xmlns="" xmlns:a16="http://schemas.microsoft.com/office/drawing/2014/main" id="{93909EB2-2DD3-4095-9F41-BB05CD267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463" name="Chart 15">
          <a:extLst>
            <a:ext uri="{FF2B5EF4-FFF2-40B4-BE49-F238E27FC236}">
              <a16:creationId xmlns="" xmlns:a16="http://schemas.microsoft.com/office/drawing/2014/main" id="{45190DC3-78B0-43A9-A7A0-1E24534BB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106680</xdr:colOff>
      <xdr:row>39</xdr:row>
      <xdr:rowOff>0</xdr:rowOff>
    </xdr:from>
    <xdr:to>
      <xdr:col>16</xdr:col>
      <xdr:colOff>457200</xdr:colOff>
      <xdr:row>39</xdr:row>
      <xdr:rowOff>0</xdr:rowOff>
    </xdr:to>
    <xdr:graphicFrame macro="">
      <xdr:nvGraphicFramePr>
        <xdr:cNvPr id="4464" name="Chart 16">
          <a:extLst>
            <a:ext uri="{FF2B5EF4-FFF2-40B4-BE49-F238E27FC236}">
              <a16:creationId xmlns="" xmlns:a16="http://schemas.microsoft.com/office/drawing/2014/main" id="{E9592427-50ED-434B-A8A2-AA489FBEB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68580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465" name="Chart 17">
          <a:extLst>
            <a:ext uri="{FF2B5EF4-FFF2-40B4-BE49-F238E27FC236}">
              <a16:creationId xmlns="" xmlns:a16="http://schemas.microsoft.com/office/drawing/2014/main" id="{CF20E2AE-52DA-42D8-83C7-B9B5170AB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83820</xdr:colOff>
      <xdr:row>39</xdr:row>
      <xdr:rowOff>0</xdr:rowOff>
    </xdr:from>
    <xdr:to>
      <xdr:col>18</xdr:col>
      <xdr:colOff>411480</xdr:colOff>
      <xdr:row>39</xdr:row>
      <xdr:rowOff>0</xdr:rowOff>
    </xdr:to>
    <xdr:graphicFrame macro="">
      <xdr:nvGraphicFramePr>
        <xdr:cNvPr id="4466" name="Chart 18">
          <a:extLst>
            <a:ext uri="{FF2B5EF4-FFF2-40B4-BE49-F238E27FC236}">
              <a16:creationId xmlns="" xmlns:a16="http://schemas.microsoft.com/office/drawing/2014/main" id="{D3609F6E-3E45-47FA-91E3-01A65CF9E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tabSelected="1" zoomScale="80" zoomScaleNormal="80" workbookViewId="0">
      <selection activeCell="N9" sqref="N9"/>
    </sheetView>
  </sheetViews>
  <sheetFormatPr defaultRowHeight="12.75" x14ac:dyDescent="0.2"/>
  <cols>
    <col min="2" max="2" width="16.28515625" customWidth="1"/>
    <col min="3" max="12" width="11.28515625" customWidth="1"/>
    <col min="14" max="14" width="11.7109375" customWidth="1"/>
  </cols>
  <sheetData>
    <row r="1" spans="2:27" x14ac:dyDescent="0.2">
      <c r="J1" s="26"/>
      <c r="K1" s="26"/>
      <c r="N1" s="1"/>
    </row>
    <row r="3" spans="2:27" ht="13.5" thickBot="1" x14ac:dyDescent="0.25">
      <c r="C3" s="2"/>
      <c r="D3" s="2"/>
      <c r="E3" s="2"/>
      <c r="F3" s="2"/>
      <c r="M3" s="7"/>
    </row>
    <row r="4" spans="2:27" x14ac:dyDescent="0.2">
      <c r="B4" s="43" t="s">
        <v>76</v>
      </c>
      <c r="C4" s="58" t="s">
        <v>75</v>
      </c>
      <c r="D4" s="44"/>
      <c r="E4" s="44"/>
      <c r="F4" s="44"/>
      <c r="G4" s="47"/>
      <c r="H4" s="46" t="s">
        <v>101</v>
      </c>
      <c r="I4" s="45"/>
      <c r="J4" s="45"/>
      <c r="K4" s="45"/>
      <c r="L4" s="47"/>
      <c r="N4" s="63"/>
      <c r="O4" s="68" t="s">
        <v>70</v>
      </c>
      <c r="P4" s="64"/>
    </row>
    <row r="5" spans="2:27" ht="12.4" customHeight="1" thickBot="1" x14ac:dyDescent="0.25">
      <c r="B5" s="52"/>
      <c r="C5" s="59" t="s">
        <v>100</v>
      </c>
      <c r="D5" s="55" t="s">
        <v>71</v>
      </c>
      <c r="E5" s="56" t="s">
        <v>74</v>
      </c>
      <c r="F5" s="55" t="s">
        <v>72</v>
      </c>
      <c r="G5" s="57" t="s">
        <v>73</v>
      </c>
      <c r="H5" s="55" t="s">
        <v>100</v>
      </c>
      <c r="I5" s="55" t="s">
        <v>71</v>
      </c>
      <c r="J5" s="56" t="s">
        <v>74</v>
      </c>
      <c r="K5" s="55" t="s">
        <v>72</v>
      </c>
      <c r="L5" s="57" t="s">
        <v>73</v>
      </c>
      <c r="N5" s="52" t="s">
        <v>27</v>
      </c>
      <c r="O5" s="69" t="s">
        <v>47</v>
      </c>
      <c r="P5" s="67" t="s">
        <v>48</v>
      </c>
    </row>
    <row r="6" spans="2:27" ht="12.4" customHeight="1" thickBot="1" x14ac:dyDescent="0.25">
      <c r="B6" s="49">
        <v>0.41</v>
      </c>
      <c r="C6" s="60">
        <f t="shared" ref="C6:C14" si="0">D30</f>
        <v>0.67243144032761293</v>
      </c>
      <c r="D6" s="50">
        <f t="shared" ref="D6:D14" si="1">F30</f>
        <v>0.59553524509747136</v>
      </c>
      <c r="E6" s="50">
        <f t="shared" ref="E6:E14" si="2">H30</f>
        <v>0.49918762286692209</v>
      </c>
      <c r="F6" s="50">
        <f t="shared" ref="F6:F14" si="3">J30</f>
        <v>0.39818581497298267</v>
      </c>
      <c r="G6" s="51">
        <f t="shared" ref="G6:G14" si="4">L30</f>
        <v>0.35763953036147977</v>
      </c>
      <c r="H6" s="50">
        <f t="shared" ref="H6:H14" si="5">1-C30</f>
        <v>0.13202050858290304</v>
      </c>
      <c r="I6" s="50">
        <f t="shared" ref="I6:I14" si="6">1-E30</f>
        <v>0.15694834870519569</v>
      </c>
      <c r="J6" s="50">
        <f t="shared" ref="J6:J14" si="7">1-G30</f>
        <v>0.22926078152075835</v>
      </c>
      <c r="K6" s="50">
        <f t="shared" ref="K6:K14" si="8">1-I30</f>
        <v>0.29557804622964223</v>
      </c>
      <c r="L6" s="51">
        <f t="shared" ref="L6:L14" si="9">1-K30</f>
        <v>0.29042361011016804</v>
      </c>
      <c r="N6" s="65">
        <v>2</v>
      </c>
      <c r="O6" s="70">
        <v>5.2999999999999998E-4</v>
      </c>
      <c r="P6" s="66">
        <v>9</v>
      </c>
    </row>
    <row r="7" spans="2:27" ht="12.4" customHeight="1" x14ac:dyDescent="0.2">
      <c r="B7" s="48">
        <f>B6+0.01</f>
        <v>0.42</v>
      </c>
      <c r="C7" s="60">
        <f t="shared" si="0"/>
        <v>0.60556587152816443</v>
      </c>
      <c r="D7" s="50">
        <f t="shared" si="1"/>
        <v>0.52169283116678322</v>
      </c>
      <c r="E7" s="50">
        <f t="shared" si="2"/>
        <v>0.41857287856568909</v>
      </c>
      <c r="F7" s="50">
        <f t="shared" si="3"/>
        <v>0.32486983210628673</v>
      </c>
      <c r="G7" s="51">
        <f t="shared" si="4"/>
        <v>0.28610115313474888</v>
      </c>
      <c r="H7" s="50">
        <f t="shared" si="5"/>
        <v>0.16799615319027916</v>
      </c>
      <c r="I7" s="50">
        <f t="shared" si="6"/>
        <v>0.19966036090305062</v>
      </c>
      <c r="J7" s="50">
        <f t="shared" si="7"/>
        <v>0.28862903071256096</v>
      </c>
      <c r="K7" s="50">
        <f t="shared" si="8"/>
        <v>0.3600316741010926</v>
      </c>
      <c r="L7" s="51">
        <f t="shared" si="9"/>
        <v>0.35629895619928365</v>
      </c>
      <c r="N7" s="10"/>
      <c r="O7" s="9"/>
    </row>
    <row r="8" spans="2:27" ht="12.4" customHeight="1" x14ac:dyDescent="0.2">
      <c r="B8" s="48">
        <f t="shared" ref="B8:B14" si="10">B7+0.01</f>
        <v>0.43</v>
      </c>
      <c r="C8" s="60">
        <f t="shared" si="0"/>
        <v>0.53512006678940927</v>
      </c>
      <c r="D8" s="50">
        <f t="shared" si="1"/>
        <v>0.44703151540986807</v>
      </c>
      <c r="E8" s="50">
        <f t="shared" si="2"/>
        <v>0.34151474375916646</v>
      </c>
      <c r="F8" s="50">
        <f t="shared" si="3"/>
        <v>0.25825749364832418</v>
      </c>
      <c r="G8" s="51">
        <f t="shared" si="4"/>
        <v>0.22274910455516317</v>
      </c>
      <c r="H8" s="50">
        <f t="shared" si="5"/>
        <v>0.21038172278313172</v>
      </c>
      <c r="I8" s="50">
        <f t="shared" si="6"/>
        <v>0.24935653752911868</v>
      </c>
      <c r="J8" s="50">
        <f t="shared" si="7"/>
        <v>0.35498860393735798</v>
      </c>
      <c r="K8" s="50">
        <f t="shared" si="8"/>
        <v>0.42914693888996303</v>
      </c>
      <c r="L8" s="51">
        <f t="shared" si="9"/>
        <v>0.42719298254096794</v>
      </c>
    </row>
    <row r="9" spans="2:27" ht="12.4" customHeight="1" x14ac:dyDescent="0.2">
      <c r="B9" s="48">
        <f t="shared" si="10"/>
        <v>0.44</v>
      </c>
      <c r="C9" s="60">
        <f t="shared" si="0"/>
        <v>0.46345075505428646</v>
      </c>
      <c r="D9" s="50">
        <f t="shared" si="1"/>
        <v>0.37435756392627151</v>
      </c>
      <c r="E9" s="50">
        <f t="shared" si="2"/>
        <v>0.27103033770775126</v>
      </c>
      <c r="F9" s="50">
        <f t="shared" si="3"/>
        <v>0.20010064214279116</v>
      </c>
      <c r="G9" s="51">
        <f t="shared" si="4"/>
        <v>0.16889072504968033</v>
      </c>
      <c r="H9" s="50">
        <f t="shared" si="5"/>
        <v>0.25908982208911069</v>
      </c>
      <c r="I9" s="50">
        <f t="shared" si="6"/>
        <v>0.30555424101663153</v>
      </c>
      <c r="J9" s="50">
        <f t="shared" si="7"/>
        <v>0.42650363097364785</v>
      </c>
      <c r="K9" s="50">
        <f t="shared" si="8"/>
        <v>0.50071983735991243</v>
      </c>
      <c r="L9" s="51">
        <f t="shared" si="9"/>
        <v>0.50073990877256624</v>
      </c>
      <c r="N9" s="10"/>
      <c r="O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ht="12.4" customHeight="1" x14ac:dyDescent="0.2">
      <c r="B10" s="48">
        <f t="shared" si="10"/>
        <v>0.45</v>
      </c>
      <c r="C10" s="60">
        <f t="shared" si="0"/>
        <v>0.39305439436320017</v>
      </c>
      <c r="D10" s="50">
        <f t="shared" si="1"/>
        <v>0.30623450131033492</v>
      </c>
      <c r="E10" s="50">
        <f t="shared" si="2"/>
        <v>0.2092618196618557</v>
      </c>
      <c r="F10" s="50">
        <f t="shared" si="3"/>
        <v>0.15122768150717861</v>
      </c>
      <c r="G10" s="51">
        <f t="shared" si="4"/>
        <v>0.12484390251570604</v>
      </c>
      <c r="H10" s="50">
        <f t="shared" si="5"/>
        <v>0.31361544707963185</v>
      </c>
      <c r="I10" s="50">
        <f t="shared" si="6"/>
        <v>0.36724394155063111</v>
      </c>
      <c r="J10" s="50">
        <f t="shared" si="7"/>
        <v>0.50074700158513497</v>
      </c>
      <c r="K10" s="50">
        <f t="shared" si="8"/>
        <v>0.57226743121903589</v>
      </c>
      <c r="L10" s="51">
        <f t="shared" si="9"/>
        <v>0.57425949593546055</v>
      </c>
      <c r="Q10" s="13"/>
      <c r="R10" s="13"/>
      <c r="T10" s="13"/>
      <c r="U10" s="13"/>
      <c r="V10" s="13"/>
      <c r="W10" s="13"/>
      <c r="X10" s="13"/>
      <c r="Y10" s="13"/>
      <c r="Z10" s="13"/>
      <c r="AA10" s="13"/>
    </row>
    <row r="11" spans="2:27" ht="12.4" customHeight="1" x14ac:dyDescent="0.2">
      <c r="B11" s="48">
        <f t="shared" si="10"/>
        <v>0.46</v>
      </c>
      <c r="C11" s="60">
        <f t="shared" si="0"/>
        <v>0.32628211308558491</v>
      </c>
      <c r="D11" s="50">
        <f t="shared" si="1"/>
        <v>0.24469258224320906</v>
      </c>
      <c r="E11" s="50">
        <f t="shared" si="2"/>
        <v>0.15730966598413615</v>
      </c>
      <c r="F11" s="50">
        <f t="shared" si="3"/>
        <v>0.1116125930508387</v>
      </c>
      <c r="G11" s="51">
        <f t="shared" si="4"/>
        <v>9.0105591401453314E-2</v>
      </c>
      <c r="H11" s="50">
        <f t="shared" si="5"/>
        <v>0.37301023841856407</v>
      </c>
      <c r="I11" s="50">
        <f t="shared" si="6"/>
        <v>0.43291841899960726</v>
      </c>
      <c r="J11" s="50">
        <f t="shared" si="7"/>
        <v>0.57496224490810299</v>
      </c>
      <c r="K11" s="50">
        <f t="shared" si="8"/>
        <v>0.64130969954560479</v>
      </c>
      <c r="L11" s="51">
        <f t="shared" si="9"/>
        <v>0.64507479868308226</v>
      </c>
      <c r="Q11" s="13"/>
      <c r="R11" s="13"/>
      <c r="S11" s="13"/>
      <c r="U11" s="13"/>
      <c r="W11" s="13"/>
      <c r="X11" s="13"/>
      <c r="Y11" s="13"/>
    </row>
    <row r="12" spans="2:27" x14ac:dyDescent="0.2">
      <c r="B12" s="48">
        <f t="shared" si="10"/>
        <v>0.47000000000000003</v>
      </c>
      <c r="C12" s="60">
        <f t="shared" si="0"/>
        <v>0.265084459452402</v>
      </c>
      <c r="D12" s="50">
        <f t="shared" si="1"/>
        <v>0.19104917131867583</v>
      </c>
      <c r="E12" s="50">
        <f t="shared" si="2"/>
        <v>0.11527901984306058</v>
      </c>
      <c r="F12" s="50">
        <f t="shared" si="3"/>
        <v>8.0565764297727868E-2</v>
      </c>
      <c r="G12" s="51">
        <f t="shared" si="4"/>
        <v>6.3612865334399249E-2</v>
      </c>
      <c r="H12" s="50">
        <f t="shared" si="5"/>
        <v>0.43591445959760589</v>
      </c>
      <c r="I12" s="50">
        <f t="shared" si="6"/>
        <v>0.50068110931380228</v>
      </c>
      <c r="J12" s="50">
        <f t="shared" si="7"/>
        <v>0.6463963421400013</v>
      </c>
      <c r="K12" s="50">
        <f t="shared" si="8"/>
        <v>0.70565078669123782</v>
      </c>
      <c r="L12" s="51">
        <f t="shared" si="9"/>
        <v>0.71082920779920733</v>
      </c>
      <c r="Q12" s="13"/>
      <c r="R12" s="13"/>
      <c r="T12" s="13"/>
      <c r="U12" s="13"/>
      <c r="V12" s="13"/>
      <c r="W12" s="13"/>
      <c r="X12" s="13"/>
      <c r="Y12" s="13"/>
    </row>
    <row r="13" spans="2:27" x14ac:dyDescent="0.2">
      <c r="B13" s="48">
        <f t="shared" si="10"/>
        <v>0.48000000000000004</v>
      </c>
      <c r="C13" s="60">
        <f t="shared" si="0"/>
        <v>0.21083531761753183</v>
      </c>
      <c r="D13" s="50">
        <f t="shared" si="1"/>
        <v>0.14586397172671028</v>
      </c>
      <c r="E13" s="50">
        <f t="shared" si="2"/>
        <v>8.2486009279468989E-2</v>
      </c>
      <c r="F13" s="50">
        <f t="shared" si="3"/>
        <v>5.6978322059184211E-2</v>
      </c>
      <c r="G13" s="51">
        <f t="shared" si="4"/>
        <v>4.4017840793717719E-2</v>
      </c>
      <c r="H13" s="50">
        <f t="shared" si="5"/>
        <v>0.50065040926507853</v>
      </c>
      <c r="I13" s="50">
        <f t="shared" si="6"/>
        <v>0.56842234141942782</v>
      </c>
      <c r="J13" s="50">
        <f t="shared" si="7"/>
        <v>0.71263178174870212</v>
      </c>
      <c r="K13" s="50">
        <f t="shared" si="8"/>
        <v>0.76360244953814693</v>
      </c>
      <c r="L13" s="51">
        <f t="shared" si="9"/>
        <v>0.76973577452674247</v>
      </c>
    </row>
    <row r="14" spans="2:27" ht="13.5" thickBot="1" x14ac:dyDescent="0.25">
      <c r="B14" s="52">
        <f t="shared" si="10"/>
        <v>0.49000000000000005</v>
      </c>
      <c r="C14" s="61">
        <f t="shared" si="0"/>
        <v>0.1642611175429472</v>
      </c>
      <c r="D14" s="53">
        <f t="shared" si="1"/>
        <v>0.10901614269573191</v>
      </c>
      <c r="E14" s="53">
        <f t="shared" si="2"/>
        <v>5.7740482889513507E-2</v>
      </c>
      <c r="F14" s="53">
        <f t="shared" si="3"/>
        <v>3.9557848916598387E-2</v>
      </c>
      <c r="G14" s="54">
        <f t="shared" si="4"/>
        <v>2.9918754959676528E-2</v>
      </c>
      <c r="H14" s="53">
        <f t="shared" si="5"/>
        <v>0.56536756131034127</v>
      </c>
      <c r="I14" s="53">
        <f t="shared" si="6"/>
        <v>0.63403466513314033</v>
      </c>
      <c r="J14" s="53">
        <f t="shared" si="7"/>
        <v>0.77184641331424886</v>
      </c>
      <c r="K14" s="53">
        <f t="shared" si="8"/>
        <v>0.81411001560744989</v>
      </c>
      <c r="L14" s="54">
        <f t="shared" si="9"/>
        <v>0.82071303835397624</v>
      </c>
    </row>
    <row r="15" spans="2:27" x14ac:dyDescent="0.2">
      <c r="C15" s="2"/>
      <c r="D15" s="2"/>
      <c r="E15" s="2"/>
      <c r="F15" s="2"/>
    </row>
    <row r="16" spans="2:27" x14ac:dyDescent="0.2">
      <c r="C16" s="11"/>
      <c r="D16" s="11"/>
      <c r="E16" s="11"/>
      <c r="F16" s="11"/>
    </row>
    <row r="18" spans="1:12" x14ac:dyDescent="0.2">
      <c r="A18" s="3"/>
      <c r="B18" s="4" t="s">
        <v>19</v>
      </c>
      <c r="C18" s="4" t="s">
        <v>102</v>
      </c>
      <c r="D18" s="4" t="s">
        <v>103</v>
      </c>
      <c r="E18" s="4" t="s">
        <v>104</v>
      </c>
      <c r="F18" s="4" t="s">
        <v>105</v>
      </c>
      <c r="G18" s="8" t="s">
        <v>106</v>
      </c>
      <c r="H18" s="8" t="s">
        <v>107</v>
      </c>
      <c r="I18" s="8" t="s">
        <v>108</v>
      </c>
      <c r="J18" s="8" t="s">
        <v>109</v>
      </c>
      <c r="K18" s="8" t="s">
        <v>110</v>
      </c>
      <c r="L18" s="8" t="s">
        <v>111</v>
      </c>
    </row>
    <row r="19" spans="1:12" x14ac:dyDescent="0.2">
      <c r="A19" s="62">
        <f>B19+0.46</f>
        <v>0.30010000000000003</v>
      </c>
      <c r="B19" s="27">
        <f t="shared" ref="B19:B33" si="11">B20-0.01</f>
        <v>-0.15990000000000001</v>
      </c>
      <c r="C19" s="35">
        <f>goedkeurkansen90!D19</f>
        <v>0.99557169068588514</v>
      </c>
      <c r="D19" s="35">
        <f>goedkeurkansen90!E19</f>
        <v>0.98762437484969712</v>
      </c>
      <c r="E19" s="35">
        <f>goedkeurkansen135!D19</f>
        <v>0.99545923959960392</v>
      </c>
      <c r="F19" s="35">
        <f>goedkeurkansen135!E19</f>
        <v>0.98442994579875887</v>
      </c>
      <c r="G19" s="35">
        <f>goedkeurkansen180!D19</f>
        <v>0.99463873485808418</v>
      </c>
      <c r="H19" s="35">
        <f>goedkeurkansen180!E19</f>
        <v>0.9821073172232756</v>
      </c>
      <c r="I19" s="35">
        <f>goedkeurkansen225!D19</f>
        <v>0.98989118913169449</v>
      </c>
      <c r="J19" s="35">
        <f>goedkeurkansen225!E19</f>
        <v>0.96571628860185754</v>
      </c>
      <c r="K19" s="35">
        <f>goedkeurkansen270!D19</f>
        <v>0.99152156073283637</v>
      </c>
      <c r="L19" s="35">
        <f>goedkeurkansen270!E19</f>
        <v>0.96191346697730384</v>
      </c>
    </row>
    <row r="20" spans="1:12" x14ac:dyDescent="0.2">
      <c r="A20" s="62">
        <f t="shared" ref="A20:A59" si="12">B20+0.46</f>
        <v>0.31010000000000004</v>
      </c>
      <c r="B20" s="27">
        <f t="shared" si="11"/>
        <v>-0.14990000000000001</v>
      </c>
      <c r="C20" s="35">
        <f>goedkeurkansen90!D20</f>
        <v>0.99375613089144887</v>
      </c>
      <c r="D20" s="35">
        <f>goedkeurkansen90!E20</f>
        <v>0.98212074875856148</v>
      </c>
      <c r="E20" s="35">
        <f>goedkeurkansen135!D20</f>
        <v>0.99345196048896445</v>
      </c>
      <c r="F20" s="35">
        <f>goedkeurkansen135!E20</f>
        <v>0.97719585993602254</v>
      </c>
      <c r="G20" s="35">
        <f>goedkeurkansen180!D20</f>
        <v>0.9919613446234965</v>
      </c>
      <c r="H20" s="35">
        <f>goedkeurkansen180!E20</f>
        <v>0.97306429260891214</v>
      </c>
      <c r="I20" s="35">
        <f>goedkeurkansen225!D20</f>
        <v>0.98531474637962857</v>
      </c>
      <c r="J20" s="35">
        <f>goedkeurkansen225!E20</f>
        <v>0.95029641681181076</v>
      </c>
      <c r="K20" s="35">
        <f>goedkeurkansen270!D20</f>
        <v>0.98744563951965925</v>
      </c>
      <c r="L20" s="35">
        <f>goedkeurkansen270!E20</f>
        <v>0.94456899868233646</v>
      </c>
    </row>
    <row r="21" spans="1:12" x14ac:dyDescent="0.2">
      <c r="A21" s="62">
        <f t="shared" si="12"/>
        <v>0.32010000000000005</v>
      </c>
      <c r="B21" s="27">
        <f t="shared" si="11"/>
        <v>-0.1399</v>
      </c>
      <c r="C21" s="35">
        <f>goedkeurkansen90!D21</f>
        <v>0.99122847732691854</v>
      </c>
      <c r="D21" s="35">
        <f>goedkeurkansen90!E21</f>
        <v>0.97441162855090657</v>
      </c>
      <c r="E21" s="35">
        <f>goedkeurkansen135!D21</f>
        <v>0.99060413328224439</v>
      </c>
      <c r="F21" s="35">
        <f>goedkeurkansen135!E21</f>
        <v>0.96700630040522351</v>
      </c>
      <c r="G21" s="35">
        <f>goedkeurkansen180!D21</f>
        <v>0.98803887552699521</v>
      </c>
      <c r="H21" s="35">
        <f>goedkeurkansen180!E21</f>
        <v>0.96006785335901013</v>
      </c>
      <c r="I21" s="35">
        <f>goedkeurkansen225!D21</f>
        <v>0.9788499420079082</v>
      </c>
      <c r="J21" s="35">
        <f>goedkeurkansen225!E21</f>
        <v>0.9292079427316412</v>
      </c>
      <c r="K21" s="35">
        <f>goedkeurkansen270!D21</f>
        <v>0.98158251775646543</v>
      </c>
      <c r="L21" s="35">
        <f>goedkeurkansen270!E21</f>
        <v>0.92086348388083428</v>
      </c>
    </row>
    <row r="22" spans="1:12" x14ac:dyDescent="0.2">
      <c r="A22" s="62">
        <f t="shared" si="12"/>
        <v>0.33010000000000006</v>
      </c>
      <c r="B22" s="27">
        <f t="shared" si="11"/>
        <v>-0.12989999999999999</v>
      </c>
      <c r="C22" s="35">
        <f>goedkeurkansen90!D22</f>
        <v>0.98773497004911615</v>
      </c>
      <c r="D22" s="35">
        <f>goedkeurkansen90!E22</f>
        <v>0.96377901258321486</v>
      </c>
      <c r="E22" s="35">
        <f>goedkeurkansen135!D22</f>
        <v>0.9866003355820786</v>
      </c>
      <c r="F22" s="35">
        <f>goedkeurkansen135!E22</f>
        <v>0.95292754912435995</v>
      </c>
      <c r="G22" s="35">
        <f>goedkeurkansen180!D22</f>
        <v>0.98236688276884188</v>
      </c>
      <c r="H22" s="35">
        <f>goedkeurkansen180!E22</f>
        <v>0.94183443713463</v>
      </c>
      <c r="I22" s="35">
        <f>goedkeurkansen225!D22</f>
        <v>0.96984840826513607</v>
      </c>
      <c r="J22" s="35">
        <f>goedkeurkansen225!E22</f>
        <v>0.90114103985250527</v>
      </c>
      <c r="K22" s="35">
        <f>goedkeurkansen270!D22</f>
        <v>0.97327599847925195</v>
      </c>
      <c r="L22" s="35">
        <f>goedkeurkansen270!E22</f>
        <v>0.88940492303939211</v>
      </c>
    </row>
    <row r="23" spans="1:12" x14ac:dyDescent="0.2">
      <c r="A23" s="62">
        <f t="shared" si="12"/>
        <v>0.34010000000000007</v>
      </c>
      <c r="B23" s="27">
        <f t="shared" si="11"/>
        <v>-0.11989999999999998</v>
      </c>
      <c r="C23" s="35">
        <f>goedkeurkansen90!D23</f>
        <v>0.98294816297542731</v>
      </c>
      <c r="D23" s="35">
        <f>goedkeurkansen90!E23</f>
        <v>0.94937077256392211</v>
      </c>
      <c r="E23" s="35">
        <f>goedkeurkansen135!D23</f>
        <v>0.98103122103363616</v>
      </c>
      <c r="F23" s="35">
        <f>goedkeurkansen135!E23</f>
        <v>0.93389286509453884</v>
      </c>
      <c r="G23" s="35">
        <f>goedkeurkansen180!D23</f>
        <v>0.97428918800260422</v>
      </c>
      <c r="H23" s="35">
        <f>goedkeurkansen180!E23</f>
        <v>0.91694150828238419</v>
      </c>
      <c r="I23" s="35">
        <f>goedkeurkansen225!D23</f>
        <v>0.95752079521118472</v>
      </c>
      <c r="J23" s="35">
        <f>goedkeurkansen225!E23</f>
        <v>0.86489136238152931</v>
      </c>
      <c r="K23" s="35">
        <f>goedkeurkansen270!D23</f>
        <v>0.96171176639049472</v>
      </c>
      <c r="L23" s="35">
        <f>goedkeurkansen270!E23</f>
        <v>0.84899113643840551</v>
      </c>
    </row>
    <row r="24" spans="1:12" x14ac:dyDescent="0.2">
      <c r="A24" s="62">
        <f t="shared" si="12"/>
        <v>0.35010000000000002</v>
      </c>
      <c r="B24" s="27">
        <f t="shared" si="11"/>
        <v>-0.10989999999999998</v>
      </c>
      <c r="C24" s="35">
        <f>goedkeurkansen90!D24</f>
        <v>0.9764553699329207</v>
      </c>
      <c r="D24" s="35">
        <f>goedkeurkansen90!E24</f>
        <v>0.93023055066561511</v>
      </c>
      <c r="E24" s="35">
        <f>goedkeurkansen135!D24</f>
        <v>0.97338028469691285</v>
      </c>
      <c r="F24" s="35">
        <f>goedkeurkansen135!E24</f>
        <v>0.9087724893425545</v>
      </c>
      <c r="G24" s="35">
        <f>goedkeurkansen180!D24</f>
        <v>0.96298571143139766</v>
      </c>
      <c r="H24" s="35">
        <f>goedkeurkansen180!E24</f>
        <v>0.88397420701467311</v>
      </c>
      <c r="I24" s="35">
        <f>goedkeurkansen225!D24</f>
        <v>0.94095255340996731</v>
      </c>
      <c r="J24" s="35">
        <f>goedkeurkansen225!E24</f>
        <v>0.81958048367393677</v>
      </c>
      <c r="K24" s="35">
        <f>goedkeurkansen270!D24</f>
        <v>0.94592811961928036</v>
      </c>
      <c r="L24" s="35">
        <f>goedkeurkansen270!E24</f>
        <v>0.79887323313333547</v>
      </c>
    </row>
    <row r="25" spans="1:12" x14ac:dyDescent="0.2">
      <c r="A25" s="62">
        <f t="shared" si="12"/>
        <v>0.36010000000000003</v>
      </c>
      <c r="B25" s="27">
        <f t="shared" si="11"/>
        <v>-9.9899999999999989E-2</v>
      </c>
      <c r="C25" s="35">
        <f>goedkeurkansen90!D25</f>
        <v>0.9677509180569176</v>
      </c>
      <c r="D25" s="35">
        <f>goedkeurkansen90!E25</f>
        <v>0.90536101265194247</v>
      </c>
      <c r="E25" s="35">
        <f>goedkeurkansen135!D25</f>
        <v>0.96301746638328711</v>
      </c>
      <c r="F25" s="35">
        <f>goedkeurkansen135!E25</f>
        <v>0.87649172563439859</v>
      </c>
      <c r="G25" s="35">
        <f>goedkeurkansen180!D25</f>
        <v>0.94748082657742283</v>
      </c>
      <c r="H25" s="35">
        <f>goedkeurkansen180!E25</f>
        <v>0.84174964813377495</v>
      </c>
      <c r="I25" s="35">
        <f>goedkeurkansen225!D25</f>
        <v>0.91914921520505699</v>
      </c>
      <c r="J25" s="35">
        <f>goedkeurkansen225!E25</f>
        <v>0.76490330608902313</v>
      </c>
      <c r="K25" s="35">
        <f>goedkeurkansen270!D25</f>
        <v>0.92485853007838781</v>
      </c>
      <c r="L25" s="35">
        <f>goedkeurkansen270!E25</f>
        <v>0.73903045067692719</v>
      </c>
    </row>
    <row r="26" spans="1:12" x14ac:dyDescent="0.2">
      <c r="A26" s="62">
        <f t="shared" si="12"/>
        <v>0.37010000000000004</v>
      </c>
      <c r="B26" s="27">
        <f t="shared" si="11"/>
        <v>-8.9899999999999994E-2</v>
      </c>
      <c r="C26" s="35">
        <f>goedkeurkansen90!D26</f>
        <v>0.95623588049298647</v>
      </c>
      <c r="D26" s="35">
        <f>goedkeurkansen90!E26</f>
        <v>0.87382537055162746</v>
      </c>
      <c r="E26" s="35">
        <f>goedkeurkansen135!D26</f>
        <v>0.94920517127351245</v>
      </c>
      <c r="F26" s="35">
        <f>goedkeurkansen135!E26</f>
        <v>0.83619459841917654</v>
      </c>
      <c r="G26" s="35">
        <f>goedkeurkansen180!D26</f>
        <v>0.92668416629514416</v>
      </c>
      <c r="H26" s="35">
        <f>goedkeurkansen180!E26</f>
        <v>0.78959707994877215</v>
      </c>
      <c r="I26" s="35">
        <f>goedkeurkansen225!D26</f>
        <v>0.89111868250283854</v>
      </c>
      <c r="J26" s="35">
        <f>goedkeurkansen225!E26</f>
        <v>0.70134741366490783</v>
      </c>
      <c r="K26" s="35">
        <f>goedkeurkansen270!D26</f>
        <v>0.89741581245089019</v>
      </c>
      <c r="L26" s="35">
        <f>goedkeurkansen270!E26</f>
        <v>0.67038357144222549</v>
      </c>
    </row>
    <row r="27" spans="1:12" x14ac:dyDescent="0.2">
      <c r="A27" s="62">
        <f t="shared" si="12"/>
        <v>0.38009999999999999</v>
      </c>
      <c r="B27" s="27">
        <f t="shared" si="11"/>
        <v>-7.9899999999999999E-2</v>
      </c>
      <c r="C27" s="35">
        <f>goedkeurkansen90!D27</f>
        <v>0.9412297969753054</v>
      </c>
      <c r="D27" s="35">
        <f>goedkeurkansen90!E27</f>
        <v>0.8348842586104066</v>
      </c>
      <c r="E27" s="35">
        <f>goedkeurkansen135!D27</f>
        <v>0.93112311530310765</v>
      </c>
      <c r="F27" s="35">
        <f>goedkeurkansen135!E27</f>
        <v>0.78743538692686355</v>
      </c>
      <c r="G27" s="35">
        <f>goedkeurkansen180!D27</f>
        <v>0.89947465601489907</v>
      </c>
      <c r="H27" s="35">
        <f>goedkeurkansen180!E27</f>
        <v>0.72763993364464263</v>
      </c>
      <c r="I27" s="35">
        <f>goedkeurkansen225!D27</f>
        <v>0.85599229026582513</v>
      </c>
      <c r="J27" s="35">
        <f>goedkeurkansen225!E27</f>
        <v>0.63031582682588216</v>
      </c>
      <c r="K27" s="35">
        <f>goedkeurkansen270!D27</f>
        <v>0.86262173208869508</v>
      </c>
      <c r="L27" s="35">
        <f>goedkeurkansen270!E27</f>
        <v>0.59486671446927286</v>
      </c>
    </row>
    <row r="28" spans="1:12" x14ac:dyDescent="0.2">
      <c r="A28" s="62">
        <f t="shared" si="12"/>
        <v>0.3901</v>
      </c>
      <c r="B28" s="27">
        <f t="shared" si="11"/>
        <v>-6.9900000000000004E-2</v>
      </c>
      <c r="C28" s="35">
        <f>goedkeurkansen90!D28</f>
        <v>0.92199910618666003</v>
      </c>
      <c r="D28" s="35">
        <f>goedkeurkansen90!E28</f>
        <v>0.78815356014741478</v>
      </c>
      <c r="E28" s="35">
        <f>goedkeurkansen135!D28</f>
        <v>0.90791792375124691</v>
      </c>
      <c r="F28" s="35">
        <f>goedkeurkansen135!E28</f>
        <v>0.73036330473041911</v>
      </c>
      <c r="G28" s="35">
        <f>goedkeurkansen180!D28</f>
        <v>0.86483264742978772</v>
      </c>
      <c r="H28" s="35">
        <f>goedkeurkansen180!E28</f>
        <v>0.6569997199353026</v>
      </c>
      <c r="I28" s="35">
        <f>goedkeurkansen225!D28</f>
        <v>0.81317645510667591</v>
      </c>
      <c r="J28" s="35">
        <f>goedkeurkansen225!E28</f>
        <v>0.55409337772635647</v>
      </c>
      <c r="K28" s="35">
        <f>goedkeurkansen270!D28</f>
        <v>0.81977468195700975</v>
      </c>
      <c r="L28" s="35">
        <f>goedkeurkansen270!E28</f>
        <v>0.51530089504035259</v>
      </c>
    </row>
    <row r="29" spans="1:12" x14ac:dyDescent="0.2">
      <c r="A29" s="62">
        <f t="shared" si="12"/>
        <v>0.40010000000000001</v>
      </c>
      <c r="B29" s="27">
        <f t="shared" si="11"/>
        <v>-5.9900000000000009E-2</v>
      </c>
      <c r="C29" s="35">
        <f>goedkeurkansen90!D29</f>
        <v>0.89780608076221291</v>
      </c>
      <c r="D29" s="35">
        <f>goedkeurkansen90!E29</f>
        <v>0.73375616221687689</v>
      </c>
      <c r="E29" s="35">
        <f>goedkeurkansen135!D29</f>
        <v>0.87878083177823851</v>
      </c>
      <c r="F29" s="35">
        <f>goedkeurkansen135!E29</f>
        <v>0.66585322601032138</v>
      </c>
      <c r="G29" s="35">
        <f>goedkeurkansen180!D29</f>
        <v>0.82201341590557819</v>
      </c>
      <c r="H29" s="35">
        <f>goedkeurkansen180!E29</f>
        <v>0.57983847542618949</v>
      </c>
      <c r="I29" s="35">
        <f>goedkeurkansen225!D29</f>
        <v>0.76251395044435366</v>
      </c>
      <c r="J29" s="35">
        <f>goedkeurkansen225!E29</f>
        <v>0.47563228245995914</v>
      </c>
      <c r="K29" s="35">
        <f>goedkeurkansen270!D29</f>
        <v>0.76863296011056437</v>
      </c>
      <c r="L29" s="35">
        <f>goedkeurkansen270!E29</f>
        <v>0.435066678781445</v>
      </c>
    </row>
    <row r="30" spans="1:12" x14ac:dyDescent="0.2">
      <c r="A30" s="62">
        <f t="shared" si="12"/>
        <v>0.41010000000000002</v>
      </c>
      <c r="B30" s="27">
        <f t="shared" si="11"/>
        <v>-4.9900000000000007E-2</v>
      </c>
      <c r="C30" s="35">
        <f>goedkeurkansen90!D30</f>
        <v>0.86797949141709696</v>
      </c>
      <c r="D30" s="35">
        <f>goedkeurkansen90!E30</f>
        <v>0.67243144032761293</v>
      </c>
      <c r="E30" s="35">
        <f>goedkeurkansen135!D30</f>
        <v>0.84305165129480431</v>
      </c>
      <c r="F30" s="35">
        <f>goedkeurkansen135!E30</f>
        <v>0.59553524509747136</v>
      </c>
      <c r="G30" s="35">
        <f>goedkeurkansen180!D30</f>
        <v>0.77073921847924165</v>
      </c>
      <c r="H30" s="35">
        <f>goedkeurkansen180!E30</f>
        <v>0.49918762286692209</v>
      </c>
      <c r="I30" s="35">
        <f>goedkeurkansen225!D30</f>
        <v>0.70442195377035777</v>
      </c>
      <c r="J30" s="35">
        <f>goedkeurkansen225!E30</f>
        <v>0.39818581497298267</v>
      </c>
      <c r="K30" s="35">
        <f>goedkeurkansen270!D30</f>
        <v>0.70957638988983196</v>
      </c>
      <c r="L30" s="35">
        <f>goedkeurkansen270!E30</f>
        <v>0.35763953036147977</v>
      </c>
    </row>
    <row r="31" spans="1:12" x14ac:dyDescent="0.2">
      <c r="A31" s="62">
        <f t="shared" si="12"/>
        <v>0.42010000000000003</v>
      </c>
      <c r="B31" s="27">
        <f t="shared" si="11"/>
        <v>-3.9900000000000005E-2</v>
      </c>
      <c r="C31" s="35">
        <f>goedkeurkansen90!D31</f>
        <v>0.83200384680972084</v>
      </c>
      <c r="D31" s="35">
        <f>goedkeurkansen90!E31</f>
        <v>0.60556587152816443</v>
      </c>
      <c r="E31" s="35">
        <f>goedkeurkansen135!D31</f>
        <v>0.80033963909694938</v>
      </c>
      <c r="F31" s="35">
        <f>goedkeurkansen135!E31</f>
        <v>0.52169283116678322</v>
      </c>
      <c r="G31" s="35">
        <f>goedkeurkansen180!D31</f>
        <v>0.71137096928743904</v>
      </c>
      <c r="H31" s="35">
        <f>goedkeurkansen180!E31</f>
        <v>0.41857287856568909</v>
      </c>
      <c r="I31" s="35">
        <f>goedkeurkansen225!D31</f>
        <v>0.6399683258989074</v>
      </c>
      <c r="J31" s="35">
        <f>goedkeurkansen225!E31</f>
        <v>0.32486983210628673</v>
      </c>
      <c r="K31" s="35">
        <f>goedkeurkansen270!D31</f>
        <v>0.64370104380071635</v>
      </c>
      <c r="L31" s="35">
        <f>goedkeurkansen270!E31</f>
        <v>0.28610115313474888</v>
      </c>
    </row>
    <row r="32" spans="1:12" x14ac:dyDescent="0.2">
      <c r="A32" s="62">
        <f t="shared" si="12"/>
        <v>0.43010000000000004</v>
      </c>
      <c r="B32" s="27">
        <f t="shared" si="11"/>
        <v>-2.9900000000000003E-2</v>
      </c>
      <c r="C32" s="35">
        <f>goedkeurkansen90!D32</f>
        <v>0.78961827721686828</v>
      </c>
      <c r="D32" s="35">
        <f>goedkeurkansen90!E32</f>
        <v>0.53512006678940927</v>
      </c>
      <c r="E32" s="35">
        <f>goedkeurkansen135!D32</f>
        <v>0.75064346247088132</v>
      </c>
      <c r="F32" s="35">
        <f>goedkeurkansen135!E32</f>
        <v>0.44703151540986807</v>
      </c>
      <c r="G32" s="35">
        <f>goedkeurkansen180!D32</f>
        <v>0.64501139606264202</v>
      </c>
      <c r="H32" s="35">
        <f>goedkeurkansen180!E32</f>
        <v>0.34151474375916646</v>
      </c>
      <c r="I32" s="35">
        <f>goedkeurkansen225!D32</f>
        <v>0.57085306111003697</v>
      </c>
      <c r="J32" s="35">
        <f>goedkeurkansen225!E32</f>
        <v>0.25825749364832418</v>
      </c>
      <c r="K32" s="35">
        <f>goedkeurkansen270!D32</f>
        <v>0.57280701745903206</v>
      </c>
      <c r="L32" s="35">
        <f>goedkeurkansen270!E32</f>
        <v>0.22274910455516317</v>
      </c>
    </row>
    <row r="33" spans="1:12" x14ac:dyDescent="0.2">
      <c r="A33" s="62">
        <f t="shared" si="12"/>
        <v>0.44010000000000005</v>
      </c>
      <c r="B33" s="27">
        <f t="shared" si="11"/>
        <v>-1.9900000000000001E-2</v>
      </c>
      <c r="C33" s="35">
        <f>goedkeurkansen90!D33</f>
        <v>0.74091017791088931</v>
      </c>
      <c r="D33" s="35">
        <f>goedkeurkansen90!E33</f>
        <v>0.46345075505428646</v>
      </c>
      <c r="E33" s="35">
        <f>goedkeurkansen135!D33</f>
        <v>0.69444575898336847</v>
      </c>
      <c r="F33" s="35">
        <f>goedkeurkansen135!E33</f>
        <v>0.37435756392627151</v>
      </c>
      <c r="G33" s="35">
        <f>goedkeurkansen180!D33</f>
        <v>0.57349636902635215</v>
      </c>
      <c r="H33" s="35">
        <f>goedkeurkansen180!E33</f>
        <v>0.27103033770775126</v>
      </c>
      <c r="I33" s="35">
        <f>goedkeurkansen225!D33</f>
        <v>0.49928016264008751</v>
      </c>
      <c r="J33" s="35">
        <f>goedkeurkansen225!E33</f>
        <v>0.20010064214279116</v>
      </c>
      <c r="K33" s="35">
        <f>goedkeurkansen270!D33</f>
        <v>0.49926009122743376</v>
      </c>
      <c r="L33" s="35">
        <f>goedkeurkansen270!E33</f>
        <v>0.16889072504968033</v>
      </c>
    </row>
    <row r="34" spans="1:12" x14ac:dyDescent="0.2">
      <c r="A34" s="62">
        <f t="shared" si="12"/>
        <v>0.4501</v>
      </c>
      <c r="B34" s="40">
        <f>B35-0.01</f>
        <v>-9.9000000000000008E-3</v>
      </c>
      <c r="C34" s="35">
        <f>goedkeurkansen90!D34</f>
        <v>0.68638455292036815</v>
      </c>
      <c r="D34" s="35">
        <f>goedkeurkansen90!E34</f>
        <v>0.39305439436320017</v>
      </c>
      <c r="E34" s="35">
        <f>goedkeurkansen135!D34</f>
        <v>0.63275605844936889</v>
      </c>
      <c r="F34" s="35">
        <f>goedkeurkansen135!E34</f>
        <v>0.30623450131033492</v>
      </c>
      <c r="G34" s="35">
        <f>goedkeurkansen180!D34</f>
        <v>0.49925299841486503</v>
      </c>
      <c r="H34" s="35">
        <f>goedkeurkansen180!E34</f>
        <v>0.2092618196618557</v>
      </c>
      <c r="I34" s="35">
        <f>goedkeurkansen225!D34</f>
        <v>0.42773256878096411</v>
      </c>
      <c r="J34" s="35">
        <f>goedkeurkansen225!E34</f>
        <v>0.15122768150717861</v>
      </c>
      <c r="K34" s="35">
        <f>goedkeurkansen270!D34</f>
        <v>0.42574050406453945</v>
      </c>
      <c r="L34" s="35">
        <f>goedkeurkansen270!E34</f>
        <v>0.12484390251570604</v>
      </c>
    </row>
    <row r="35" spans="1:12" x14ac:dyDescent="0.2">
      <c r="A35" s="62">
        <f t="shared" si="12"/>
        <v>0.46010000000000001</v>
      </c>
      <c r="B35" s="40">
        <v>1E-4</v>
      </c>
      <c r="C35" s="35">
        <f>goedkeurkansen90!D35</f>
        <v>0.62698976158143593</v>
      </c>
      <c r="D35" s="35">
        <f>goedkeurkansen90!E35</f>
        <v>0.32628211308558491</v>
      </c>
      <c r="E35" s="35">
        <f>goedkeurkansen135!D35</f>
        <v>0.56708158100039274</v>
      </c>
      <c r="F35" s="35">
        <f>goedkeurkansen135!E35</f>
        <v>0.24469258224320906</v>
      </c>
      <c r="G35" s="35">
        <f>goedkeurkansen180!D35</f>
        <v>0.42503775509189701</v>
      </c>
      <c r="H35" s="35">
        <f>goedkeurkansen180!E35</f>
        <v>0.15730966598413615</v>
      </c>
      <c r="I35" s="35">
        <f>goedkeurkansen225!D35</f>
        <v>0.35869030045439521</v>
      </c>
      <c r="J35" s="35">
        <f>goedkeurkansen225!E35</f>
        <v>0.1116125930508387</v>
      </c>
      <c r="K35" s="35">
        <f>goedkeurkansen270!D35</f>
        <v>0.35492520131691779</v>
      </c>
      <c r="L35" s="35">
        <f>goedkeurkansen270!E35</f>
        <v>9.0105591401453314E-2</v>
      </c>
    </row>
    <row r="36" spans="1:12" x14ac:dyDescent="0.2">
      <c r="A36" s="62">
        <f t="shared" si="12"/>
        <v>0.47010000000000002</v>
      </c>
      <c r="B36" s="40">
        <f>B35+0.01</f>
        <v>1.01E-2</v>
      </c>
      <c r="C36" s="35">
        <f>goedkeurkansen90!D36</f>
        <v>0.56408554040239411</v>
      </c>
      <c r="D36" s="35">
        <f>goedkeurkansen90!E36</f>
        <v>0.265084459452402</v>
      </c>
      <c r="E36" s="35">
        <f>goedkeurkansen135!D36</f>
        <v>0.49931889068619772</v>
      </c>
      <c r="F36" s="35">
        <f>goedkeurkansen135!E36</f>
        <v>0.19104917131867583</v>
      </c>
      <c r="G36" s="35">
        <f>goedkeurkansen180!D36</f>
        <v>0.3536036578599987</v>
      </c>
      <c r="H36" s="35">
        <f>goedkeurkansen180!E36</f>
        <v>0.11527901984306058</v>
      </c>
      <c r="I36" s="35">
        <f>goedkeurkansen225!D36</f>
        <v>0.29434921330876218</v>
      </c>
      <c r="J36" s="35">
        <f>goedkeurkansen225!E36</f>
        <v>8.0565764297727868E-2</v>
      </c>
      <c r="K36" s="35">
        <f>goedkeurkansen270!D36</f>
        <v>0.28917079220079267</v>
      </c>
      <c r="L36" s="35">
        <f>goedkeurkansen270!E36</f>
        <v>6.3612865334399249E-2</v>
      </c>
    </row>
    <row r="37" spans="1:12" x14ac:dyDescent="0.2">
      <c r="A37" s="62">
        <f t="shared" si="12"/>
        <v>0.48010000000000003</v>
      </c>
      <c r="B37" s="27">
        <f t="shared" ref="B37:B59" si="13">B36+0.01</f>
        <v>2.01E-2</v>
      </c>
      <c r="C37" s="35">
        <f>goedkeurkansen90!D37</f>
        <v>0.49934959073492147</v>
      </c>
      <c r="D37" s="35">
        <f>goedkeurkansen90!E37</f>
        <v>0.21083531761753183</v>
      </c>
      <c r="E37" s="35">
        <f>goedkeurkansen135!D37</f>
        <v>0.43157765858057223</v>
      </c>
      <c r="F37" s="35">
        <f>goedkeurkansen135!E37</f>
        <v>0.14586397172671028</v>
      </c>
      <c r="G37" s="35">
        <f>goedkeurkansen180!D37</f>
        <v>0.28736821825129788</v>
      </c>
      <c r="H37" s="35">
        <f>goedkeurkansen180!E37</f>
        <v>8.2486009279468989E-2</v>
      </c>
      <c r="I37" s="35">
        <f>goedkeurkansen225!D37</f>
        <v>0.23639755046185307</v>
      </c>
      <c r="J37" s="35">
        <f>goedkeurkansen225!E37</f>
        <v>5.6978322059184211E-2</v>
      </c>
      <c r="K37" s="35">
        <f>goedkeurkansen270!D37</f>
        <v>0.23026422547325753</v>
      </c>
      <c r="L37" s="35">
        <f>goedkeurkansen270!E37</f>
        <v>4.4017840793717719E-2</v>
      </c>
    </row>
    <row r="38" spans="1:12" x14ac:dyDescent="0.2">
      <c r="A38" s="62">
        <f t="shared" si="12"/>
        <v>0.49010000000000004</v>
      </c>
      <c r="B38" s="27">
        <f t="shared" si="13"/>
        <v>3.0100000000000002E-2</v>
      </c>
      <c r="C38" s="35">
        <f>goedkeurkansen90!D38</f>
        <v>0.43463243868965878</v>
      </c>
      <c r="D38" s="35">
        <f>goedkeurkansen90!E38</f>
        <v>0.1642611175429472</v>
      </c>
      <c r="E38" s="35">
        <f>goedkeurkansen135!D38</f>
        <v>0.36596533486685962</v>
      </c>
      <c r="F38" s="35">
        <f>goedkeurkansen135!E38</f>
        <v>0.10901614269573191</v>
      </c>
      <c r="G38" s="35">
        <f>goedkeurkansen180!D38</f>
        <v>0.22815358668575109</v>
      </c>
      <c r="H38" s="35">
        <f>goedkeurkansen180!E38</f>
        <v>5.7740482889513507E-2</v>
      </c>
      <c r="I38" s="35">
        <f>goedkeurkansen225!D38</f>
        <v>0.18588998439255011</v>
      </c>
      <c r="J38" s="35">
        <f>goedkeurkansen225!E38</f>
        <v>3.9557848916598387E-2</v>
      </c>
      <c r="K38" s="35">
        <f>goedkeurkansen270!D38</f>
        <v>0.17928696164602376</v>
      </c>
      <c r="L38" s="35">
        <f>goedkeurkansen270!E38</f>
        <v>2.9918754959676528E-2</v>
      </c>
    </row>
    <row r="39" spans="1:12" x14ac:dyDescent="0.2">
      <c r="A39" s="62">
        <f t="shared" si="12"/>
        <v>0.50009999999999999</v>
      </c>
      <c r="B39" s="27">
        <f t="shared" si="13"/>
        <v>4.0100000000000004E-2</v>
      </c>
      <c r="C39" s="35">
        <f>goedkeurkansen90!D39</f>
        <v>0.37178281336831398</v>
      </c>
      <c r="D39" s="35">
        <f>goedkeurkansen90!E39</f>
        <v>0.12547332850357781</v>
      </c>
      <c r="E39" s="35">
        <f>goedkeurkansen135!D39</f>
        <v>0.30437223489432974</v>
      </c>
      <c r="F39" s="35">
        <f>goedkeurkansen135!E39</f>
        <v>7.9863789998325177E-2</v>
      </c>
      <c r="G39" s="35">
        <f>goedkeurkansen180!D39</f>
        <v>0.17704731165973991</v>
      </c>
      <c r="H39" s="35">
        <f>goedkeurkansen180!E39</f>
        <v>3.9625472549218499E-2</v>
      </c>
      <c r="I39" s="35">
        <f>goedkeurkansen225!D39</f>
        <v>0.14323118862663273</v>
      </c>
      <c r="J39" s="35">
        <f>goedkeurkansen225!E39</f>
        <v>2.7015022716633606E-2</v>
      </c>
      <c r="K39" s="35">
        <f>goedkeurkansen270!D39</f>
        <v>0.13660516758800606</v>
      </c>
      <c r="L39" s="35">
        <f>goedkeurkansen270!E39</f>
        <v>2.0019585592218211E-2</v>
      </c>
    </row>
    <row r="40" spans="1:12" x14ac:dyDescent="0.2">
      <c r="A40" s="62">
        <f t="shared" si="12"/>
        <v>0.5101</v>
      </c>
      <c r="B40" s="27">
        <f t="shared" si="13"/>
        <v>5.0100000000000006E-2</v>
      </c>
      <c r="C40" s="35">
        <f>goedkeurkansen90!D40</f>
        <v>0.31247333629457874</v>
      </c>
      <c r="D40" s="35">
        <f>goedkeurkansen90!E40</f>
        <v>9.4079165644149379E-2</v>
      </c>
      <c r="E40" s="35">
        <f>goedkeurkansen135!D40</f>
        <v>0.24829642878290115</v>
      </c>
      <c r="F40" s="35">
        <f>goedkeurkansen135!E40</f>
        <v>5.7436746064023117E-2</v>
      </c>
      <c r="G40" s="35">
        <f>goedkeurkansen180!D40</f>
        <v>0.13439621461227721</v>
      </c>
      <c r="H40" s="35">
        <f>goedkeurkansen180!E40</f>
        <v>2.672005055040658E-2</v>
      </c>
      <c r="I40" s="35">
        <f>goedkeurkansen225!D40</f>
        <v>0.10825371628528796</v>
      </c>
      <c r="J40" s="35">
        <f>goedkeurkansen225!E40</f>
        <v>1.8185643996538672E-2</v>
      </c>
      <c r="K40" s="35">
        <f>goedkeurkansen270!D40</f>
        <v>0.10196621431839108</v>
      </c>
      <c r="L40" s="35">
        <f>goedkeurkansen270!E40</f>
        <v>1.3216793923399433E-2</v>
      </c>
    </row>
    <row r="41" spans="1:12" x14ac:dyDescent="0.2">
      <c r="A41" s="62">
        <f t="shared" si="12"/>
        <v>0.52010000000000001</v>
      </c>
      <c r="B41" s="27">
        <f t="shared" si="13"/>
        <v>6.0100000000000008E-2</v>
      </c>
      <c r="C41" s="35">
        <f>goedkeurkansen90!D41</f>
        <v>0.2580562339094773</v>
      </c>
      <c r="D41" s="35">
        <f>goedkeurkansen90!E41</f>
        <v>6.9333801342135515E-2</v>
      </c>
      <c r="E41" s="35">
        <f>goedkeurkansen135!D41</f>
        <v>0.19873693157542893</v>
      </c>
      <c r="F41" s="35">
        <f>goedkeurkansen135!E41</f>
        <v>4.0619666979760841E-2</v>
      </c>
      <c r="G41" s="35">
        <f>goedkeurkansen180!D41</f>
        <v>9.9911385568823063E-2</v>
      </c>
      <c r="H41" s="35">
        <f>goedkeurkansen180!E41</f>
        <v>1.7744398150288516E-2</v>
      </c>
      <c r="I41" s="35">
        <f>goedkeurkansen225!D41</f>
        <v>8.0356886432112556E-2</v>
      </c>
      <c r="J41" s="35">
        <f>goedkeurkansen225!E41</f>
        <v>1.2091912923103944E-2</v>
      </c>
      <c r="K41" s="35">
        <f>goedkeurkansen270!D41</f>
        <v>7.4661165287206427E-2</v>
      </c>
      <c r="L41" s="35">
        <f>goedkeurkansen270!E41</f>
        <v>8.6276637798368867E-3</v>
      </c>
    </row>
    <row r="42" spans="1:12" x14ac:dyDescent="0.2">
      <c r="A42" s="62">
        <f t="shared" si="12"/>
        <v>0.53010000000000002</v>
      </c>
      <c r="B42" s="27">
        <f t="shared" si="13"/>
        <v>7.010000000000001E-2</v>
      </c>
      <c r="C42" s="35">
        <f>goedkeurkansen90!D42</f>
        <v>0.20947110496977395</v>
      </c>
      <c r="D42" s="35">
        <f>goedkeurkansen90!E42</f>
        <v>5.0297997912894528E-2</v>
      </c>
      <c r="E42" s="35">
        <f>goedkeurkansen135!D42</f>
        <v>0.15616606838955555</v>
      </c>
      <c r="F42" s="35">
        <f>goedkeurkansen135!E42</f>
        <v>2.8297732042813193E-2</v>
      </c>
      <c r="G42" s="35">
        <f>goedkeurkansen180!D42</f>
        <v>7.2840726444442949E-2</v>
      </c>
      <c r="H42" s="35">
        <f>goedkeurkansen180!E42</f>
        <v>1.1631301008858846E-2</v>
      </c>
      <c r="I42" s="35">
        <f>goedkeurkansen225!D42</f>
        <v>5.8668155458427566E-2</v>
      </c>
      <c r="J42" s="35">
        <f>goedkeurkansen225!E42</f>
        <v>7.9573539781730134E-3</v>
      </c>
      <c r="K42" s="35">
        <f>goedkeurkansen270!D42</f>
        <v>5.3708064155143162E-2</v>
      </c>
      <c r="L42" s="35">
        <f>goedkeurkansen270!E42</f>
        <v>5.5801939498686714E-3</v>
      </c>
    </row>
    <row r="43" spans="1:12" x14ac:dyDescent="0.2">
      <c r="A43" s="62">
        <f t="shared" si="12"/>
        <v>0.54010000000000002</v>
      </c>
      <c r="B43" s="27">
        <f t="shared" si="13"/>
        <v>8.0100000000000005E-2</v>
      </c>
      <c r="C43" s="35">
        <f>goedkeurkansen90!D43</f>
        <v>0.16721417509470743</v>
      </c>
      <c r="D43" s="35">
        <f>goedkeurkansen90!E43</f>
        <v>3.5974375052467478E-2</v>
      </c>
      <c r="E43" s="35">
        <f>goedkeurkansen135!D43</f>
        <v>0.12057366261885726</v>
      </c>
      <c r="F43" s="35">
        <f>goedkeurkansen135!E43</f>
        <v>1.9454126956209988E-2</v>
      </c>
      <c r="G43" s="35">
        <f>goedkeurkansen180!D43</f>
        <v>5.2160971936266724E-2</v>
      </c>
      <c r="H43" s="35">
        <f>goedkeurkansen180!E43</f>
        <v>7.5420134123679377E-3</v>
      </c>
      <c r="I43" s="35">
        <f>goedkeurkansen225!D43</f>
        <v>4.2194315074497772E-2</v>
      </c>
      <c r="J43" s="35">
        <f>goedkeurkansen225!E43</f>
        <v>5.1924408079272073E-3</v>
      </c>
      <c r="K43" s="35">
        <f>goedkeurkansen270!D43</f>
        <v>3.8019016978793278E-2</v>
      </c>
      <c r="L43" s="35">
        <f>goedkeurkansen270!E43</f>
        <v>3.5828705716870086E-3</v>
      </c>
    </row>
    <row r="44" spans="1:12" x14ac:dyDescent="0.2">
      <c r="A44" s="62">
        <f t="shared" si="12"/>
        <v>0.55010000000000003</v>
      </c>
      <c r="B44" s="27">
        <f t="shared" si="13"/>
        <v>9.01E-2</v>
      </c>
      <c r="C44" s="35">
        <f>goedkeurkansen90!D44</f>
        <v>0.13136508038267339</v>
      </c>
      <c r="D44" s="35">
        <f>goedkeurkansen90!E44</f>
        <v>2.5408162668892648E-2</v>
      </c>
      <c r="E44" s="35">
        <f>goedkeurkansen135!D44</f>
        <v>9.1562366356248509E-2</v>
      </c>
      <c r="F44" s="35">
        <f>goedkeurkansen135!E44</f>
        <v>1.32217135907157E-2</v>
      </c>
      <c r="G44" s="35">
        <f>goedkeurkansen180!D44</f>
        <v>3.6750525469920026E-2</v>
      </c>
      <c r="H44" s="35">
        <f>goedkeurkansen180!E44</f>
        <v>4.8477215052821999E-3</v>
      </c>
      <c r="I44" s="35">
        <f>goedkeurkansen225!D44</f>
        <v>2.9941821059617336E-2</v>
      </c>
      <c r="J44" s="35">
        <f>goedkeurkansen225!E44</f>
        <v>3.3656794070411064E-3</v>
      </c>
      <c r="K44" s="35">
        <f>goedkeurkansen270!D44</f>
        <v>2.6528918004349606E-2</v>
      </c>
      <c r="L44" s="35">
        <f>goedkeurkansen270!E44</f>
        <v>2.2877639395192913E-3</v>
      </c>
    </row>
    <row r="45" spans="1:12" x14ac:dyDescent="0.2">
      <c r="A45" s="62">
        <f t="shared" si="12"/>
        <v>0.56010000000000004</v>
      </c>
      <c r="B45" s="27">
        <f t="shared" si="13"/>
        <v>0.10009999999999999</v>
      </c>
      <c r="C45" s="35">
        <f>goedkeurkansen90!D45</f>
        <v>0.10165689384835409</v>
      </c>
      <c r="D45" s="35">
        <f>goedkeurkansen90!E45</f>
        <v>1.7749719837504948E-2</v>
      </c>
      <c r="E45" s="35">
        <f>goedkeurkansen135!D45</f>
        <v>6.8467867919356148E-2</v>
      </c>
      <c r="F45" s="35">
        <f>goedkeurkansen135!E45</f>
        <v>8.898772064475622E-3</v>
      </c>
      <c r="G45" s="35">
        <f>goedkeurkansen180!D45</f>
        <v>2.5520649057805534E-2</v>
      </c>
      <c r="H45" s="35">
        <f>goedkeurkansen180!E45</f>
        <v>3.0946932381793807E-3</v>
      </c>
      <c r="I45" s="35">
        <f>goedkeurkansen225!D45</f>
        <v>2.0998297269941749E-2</v>
      </c>
      <c r="J45" s="35">
        <f>goedkeurkansen225!E45</f>
        <v>2.1706113332907186E-3</v>
      </c>
      <c r="K45" s="35">
        <f>goedkeurkansen270!D45</f>
        <v>1.8278720428525807E-2</v>
      </c>
      <c r="L45" s="35">
        <f>goedkeurkansen270!E45</f>
        <v>1.4551022578190816E-3</v>
      </c>
    </row>
    <row r="46" spans="1:12" x14ac:dyDescent="0.2">
      <c r="A46" s="62">
        <f t="shared" si="12"/>
        <v>0.57010000000000005</v>
      </c>
      <c r="B46" s="27">
        <f t="shared" si="13"/>
        <v>0.11009999999999999</v>
      </c>
      <c r="C46" s="35">
        <f>goedkeurkansen90!D46</f>
        <v>7.7570051610698354E-2</v>
      </c>
      <c r="D46" s="35">
        <f>goedkeurkansen90!E46</f>
        <v>1.22838467517023E-2</v>
      </c>
      <c r="E46" s="35">
        <f>goedkeurkansen135!D46</f>
        <v>5.0479569085781599E-2</v>
      </c>
      <c r="F46" s="35">
        <f>goedkeurkansen135!E46</f>
        <v>5.9409596057409912E-3</v>
      </c>
      <c r="G46" s="35">
        <f>goedkeurkansen180!D46</f>
        <v>1.7498555257114846E-2</v>
      </c>
      <c r="H46" s="35">
        <f>goedkeurkansen180!E46</f>
        <v>1.9656088689107187E-3</v>
      </c>
      <c r="I46" s="35">
        <f>goedkeurkansen225!D46</f>
        <v>1.4577141399956927E-2</v>
      </c>
      <c r="J46" s="35">
        <f>goedkeurkansen225!E46</f>
        <v>1.3949114729185769E-3</v>
      </c>
      <c r="K46" s="35">
        <f>goedkeurkansen270!D46</f>
        <v>1.245725306704719E-2</v>
      </c>
      <c r="L46" s="35">
        <f>goedkeurkansen270!E46</f>
        <v>9.2323459693684792E-4</v>
      </c>
    </row>
    <row r="47" spans="1:12" x14ac:dyDescent="0.2">
      <c r="A47" s="62">
        <f t="shared" si="12"/>
        <v>0.58010000000000006</v>
      </c>
      <c r="B47" s="27">
        <f t="shared" si="13"/>
        <v>0.12009999999999998</v>
      </c>
      <c r="C47" s="35">
        <f>goedkeurkansen90!D47</f>
        <v>5.8431171178397821E-2</v>
      </c>
      <c r="D47" s="35">
        <f>goedkeurkansen90!E47</f>
        <v>8.4345589352800288E-3</v>
      </c>
      <c r="E47" s="35">
        <f>goedkeurkansen135!D47</f>
        <v>3.6744090432226879E-2</v>
      </c>
      <c r="F47" s="35">
        <f>goedkeurkansen135!E47</f>
        <v>3.9404312199197503E-3</v>
      </c>
      <c r="G47" s="35">
        <f>goedkeurkansen180!D47</f>
        <v>1.1867447994590866E-2</v>
      </c>
      <c r="H47" s="35">
        <f>goedkeurkansen180!E47</f>
        <v>1.2441548593302306E-3</v>
      </c>
      <c r="I47" s="35">
        <f>goedkeurkansen225!D47</f>
        <v>1.0032812566772383E-2</v>
      </c>
      <c r="J47" s="35">
        <f>goedkeurkansen225!E47</f>
        <v>8.9443758236204594E-4</v>
      </c>
      <c r="K47" s="35">
        <f>goedkeurkansen270!D47</f>
        <v>8.4114311929599644E-3</v>
      </c>
      <c r="L47" s="35">
        <f>goedkeurkansen270!E47</f>
        <v>5.8510250109173061E-4</v>
      </c>
    </row>
    <row r="48" spans="1:12" x14ac:dyDescent="0.2">
      <c r="A48" s="62">
        <f t="shared" si="12"/>
        <v>0.59010000000000007</v>
      </c>
      <c r="B48" s="27">
        <f t="shared" si="13"/>
        <v>0.13009999999999999</v>
      </c>
      <c r="C48" s="35">
        <f>goedkeurkansen90!D48</f>
        <v>4.350198669435363E-2</v>
      </c>
      <c r="D48" s="35">
        <f>goedkeurkansen90!E48</f>
        <v>5.7544166105976549E-3</v>
      </c>
      <c r="E48" s="35">
        <f>goedkeurkansen135!D48</f>
        <v>2.6442406161030326E-2</v>
      </c>
      <c r="F48" s="35">
        <f>goedkeurkansen135!E48</f>
        <v>2.6002836934491706E-3</v>
      </c>
      <c r="G48" s="35">
        <f>goedkeurkansen180!D48</f>
        <v>7.9743523239622031E-3</v>
      </c>
      <c r="H48" s="35">
        <f>goedkeurkansen180!E48</f>
        <v>7.859151998004276E-4</v>
      </c>
      <c r="I48" s="35">
        <f>goedkeurkansen225!D48</f>
        <v>6.8561985437214168E-3</v>
      </c>
      <c r="J48" s="35">
        <f>goedkeurkansen225!E48</f>
        <v>5.729454180783399E-4</v>
      </c>
      <c r="K48" s="35">
        <f>goedkeurkansen270!D48</f>
        <v>5.6360762127367903E-3</v>
      </c>
      <c r="L48" s="35">
        <f>goedkeurkansen270!E48</f>
        <v>3.7081039564027852E-4</v>
      </c>
    </row>
    <row r="49" spans="1:12" x14ac:dyDescent="0.2">
      <c r="A49" s="62">
        <f t="shared" si="12"/>
        <v>0.60010000000000008</v>
      </c>
      <c r="B49" s="27">
        <f t="shared" si="13"/>
        <v>0.1401</v>
      </c>
      <c r="C49" s="35">
        <f>goedkeurkansen90!D49</f>
        <v>3.2049591953578323E-2</v>
      </c>
      <c r="D49" s="35">
        <f>goedkeurkansen90!E49</f>
        <v>3.9060369094533593E-3</v>
      </c>
      <c r="E49" s="35">
        <f>goedkeurkansen135!D49</f>
        <v>1.8838902070806185E-2</v>
      </c>
      <c r="F49" s="35">
        <f>goedkeurkansen135!E49</f>
        <v>1.7094880435752956E-3</v>
      </c>
      <c r="G49" s="35">
        <f>goedkeurkansen180!D49</f>
        <v>5.3176486825867149E-3</v>
      </c>
      <c r="H49" s="35">
        <f>goedkeurkansen180!E49</f>
        <v>4.960852941185398E-4</v>
      </c>
      <c r="I49" s="35">
        <f>goedkeurkansen225!D49</f>
        <v>4.6586931213297269E-3</v>
      </c>
      <c r="J49" s="35">
        <f>goedkeurkansen225!E49</f>
        <v>3.6702628669161365E-4</v>
      </c>
      <c r="K49" s="35">
        <f>goedkeurkansen270!D49</f>
        <v>3.7531067481375757E-3</v>
      </c>
      <c r="L49" s="35">
        <f>goedkeurkansen270!E49</f>
        <v>2.3523831865355593E-4</v>
      </c>
    </row>
    <row r="50" spans="1:12" x14ac:dyDescent="0.2">
      <c r="A50" s="62">
        <f t="shared" si="12"/>
        <v>0.61010000000000009</v>
      </c>
      <c r="B50" s="27">
        <f t="shared" si="13"/>
        <v>0.15010000000000001</v>
      </c>
      <c r="C50" s="35">
        <f>goedkeurkansen90!D50</f>
        <v>2.3394941761748486E-2</v>
      </c>
      <c r="D50" s="35">
        <f>goedkeurkansen90!E50</f>
        <v>2.6412424883837599E-3</v>
      </c>
      <c r="E50" s="35">
        <f>goedkeurkansen135!D50</f>
        <v>1.330578178179824E-2</v>
      </c>
      <c r="F50" s="35">
        <f>goedkeurkansen135!E50</f>
        <v>1.1210015877661599E-3</v>
      </c>
      <c r="G50" s="35">
        <f>goedkeurkansen180!D50</f>
        <v>3.5244412007911789E-3</v>
      </c>
      <c r="H50" s="35">
        <f>goedkeurkansen180!E50</f>
        <v>3.1325973812957079E-4</v>
      </c>
      <c r="I50" s="35">
        <f>goedkeurkansen225!D50</f>
        <v>3.1515998701119661E-3</v>
      </c>
      <c r="J50" s="35">
        <f>goedkeurkansen225!E50</f>
        <v>2.3534553238764675E-4</v>
      </c>
      <c r="K50" s="35">
        <f>goedkeurkansen270!D50</f>
        <v>2.4872195698180115E-3</v>
      </c>
      <c r="L50" s="35">
        <f>goedkeurkansen270!E50</f>
        <v>1.4951284455227027E-4</v>
      </c>
    </row>
    <row r="51" spans="1:12" x14ac:dyDescent="0.2">
      <c r="A51" s="62">
        <f t="shared" si="12"/>
        <v>0.6201000000000001</v>
      </c>
      <c r="B51" s="27">
        <f t="shared" si="13"/>
        <v>0.16010000000000002</v>
      </c>
      <c r="C51" s="35">
        <f>goedkeurkansen90!D51</f>
        <v>1.69409073754084E-2</v>
      </c>
      <c r="D51" s="35">
        <f>goedkeurkansen90!E51</f>
        <v>1.7811955818960712E-3</v>
      </c>
      <c r="E51" s="35">
        <f>goedkeurkansen135!D51</f>
        <v>9.3287773645343436E-3</v>
      </c>
      <c r="F51" s="35">
        <f>goedkeurkansen135!E51</f>
        <v>7.3403343672606355E-4</v>
      </c>
      <c r="G51" s="35">
        <f>goedkeurkansen180!D51</f>
        <v>2.3249816231699018E-3</v>
      </c>
      <c r="H51" s="35">
        <f>goedkeurkansen180!E51</f>
        <v>1.9808217342137311E-4</v>
      </c>
      <c r="I51" s="35">
        <f>goedkeurkansen225!D51</f>
        <v>2.1252222464756636E-3</v>
      </c>
      <c r="J51" s="35">
        <f>goedkeurkansen225!E51</f>
        <v>1.5117885192720683E-4</v>
      </c>
      <c r="K51" s="35">
        <f>goedkeurkansen270!D51</f>
        <v>1.6424791964869208E-3</v>
      </c>
      <c r="L51" s="35">
        <f>goedkeurkansen270!E51</f>
        <v>9.5276986492534742E-5</v>
      </c>
    </row>
    <row r="52" spans="1:12" x14ac:dyDescent="0.2">
      <c r="A52" s="62">
        <f t="shared" si="12"/>
        <v>0.6301000000000001</v>
      </c>
      <c r="B52" s="27">
        <f t="shared" si="13"/>
        <v>0.17010000000000003</v>
      </c>
      <c r="C52" s="35">
        <f>goedkeurkansen90!D52</f>
        <v>1.2183710217918519E-2</v>
      </c>
      <c r="D52" s="35">
        <f>goedkeurkansen90!E52</f>
        <v>1.199207335060512E-3</v>
      </c>
      <c r="E52" s="35">
        <f>goedkeurkansen135!D52</f>
        <v>6.500565385863427E-3</v>
      </c>
      <c r="F52" s="35">
        <f>goedkeurkansen135!E52</f>
        <v>4.8041783938443323E-4</v>
      </c>
      <c r="G52" s="35">
        <f>goedkeurkansen180!D52</f>
        <v>1.5285117901010536E-3</v>
      </c>
      <c r="H52" s="35">
        <f>goedkeurkansen180!E52</f>
        <v>1.2552942327147712E-4</v>
      </c>
      <c r="I52" s="35">
        <f>goedkeurkansen225!D52</f>
        <v>1.4300685358540183E-3</v>
      </c>
      <c r="J52" s="35">
        <f>goedkeurkansen225!E52</f>
        <v>9.7354364163241313E-5</v>
      </c>
      <c r="K52" s="35">
        <f>goedkeurkansen270!D52</f>
        <v>1.0820611171187572E-3</v>
      </c>
      <c r="L52" s="35">
        <f>goedkeurkansen270!E52</f>
        <v>6.0913436956204581E-5</v>
      </c>
    </row>
    <row r="53" spans="1:12" x14ac:dyDescent="0.2">
      <c r="A53" s="62">
        <f t="shared" si="12"/>
        <v>0.64010000000000011</v>
      </c>
      <c r="B53" s="27">
        <f t="shared" si="13"/>
        <v>0.18010000000000004</v>
      </c>
      <c r="C53" s="35">
        <f>goedkeurkansen90!D53</f>
        <v>8.7124629035462767E-3</v>
      </c>
      <c r="D53" s="35">
        <f>goedkeurkansen90!E53</f>
        <v>8.0678624876891181E-4</v>
      </c>
      <c r="E53" s="35">
        <f>goedkeurkansen135!D53</f>
        <v>4.5074431823365754E-3</v>
      </c>
      <c r="F53" s="35">
        <f>goedkeurkansen135!E53</f>
        <v>3.1455178728512369E-4</v>
      </c>
      <c r="G53" s="35">
        <f>goedkeurkansen180!D53</f>
        <v>1.0026462192421633E-3</v>
      </c>
      <c r="H53" s="35">
        <f>goedkeurkansen180!E53</f>
        <v>7.9784513678379327E-5</v>
      </c>
      <c r="I53" s="35">
        <f>goedkeurkansen225!D53</f>
        <v>9.6120209256326248E-4</v>
      </c>
      <c r="J53" s="35">
        <f>goedkeurkansen225!E53</f>
        <v>6.288659677293823E-5</v>
      </c>
      <c r="K53" s="35">
        <f>goedkeurkansen270!D53</f>
        <v>7.1190828694750105E-4</v>
      </c>
      <c r="L53" s="35">
        <f>goedkeurkansen270!E53</f>
        <v>3.9091911947674882E-5</v>
      </c>
    </row>
    <row r="54" spans="1:12" x14ac:dyDescent="0.2">
      <c r="A54" s="62">
        <f t="shared" si="12"/>
        <v>0.65010000000000012</v>
      </c>
      <c r="B54" s="27">
        <f t="shared" si="13"/>
        <v>0.19010000000000005</v>
      </c>
      <c r="C54" s="35">
        <f>goedkeurkansen90!D54</f>
        <v>6.2013138571823329E-3</v>
      </c>
      <c r="D54" s="35">
        <f>goedkeurkansen90!E54</f>
        <v>5.4282828580958517E-4</v>
      </c>
      <c r="E54" s="35">
        <f>goedkeurkansen135!D54</f>
        <v>3.1134186316267892E-3</v>
      </c>
      <c r="F54" s="35">
        <f>goedkeurkansen135!E54</f>
        <v>2.061891308592794E-4</v>
      </c>
      <c r="G54" s="35">
        <f>goedkeurkansen180!D54</f>
        <v>6.5692347024232393E-4</v>
      </c>
      <c r="H54" s="35">
        <f>goedkeurkansen180!E54</f>
        <v>5.0889739536038948E-5</v>
      </c>
      <c r="I54" s="35">
        <f>goedkeurkansen225!D54</f>
        <v>6.4589019540445605E-4</v>
      </c>
      <c r="J54" s="35">
        <f>goedkeurkansen225!E54</f>
        <v>4.0767903871861117E-5</v>
      </c>
      <c r="K54" s="35">
        <f>goedkeurkansen270!D54</f>
        <v>4.6819073913699028E-4</v>
      </c>
      <c r="L54" s="35">
        <f>goedkeurkansen270!E54</f>
        <v>2.5194392513184186E-5</v>
      </c>
    </row>
    <row r="55" spans="1:12" x14ac:dyDescent="0.2">
      <c r="A55" s="62">
        <f t="shared" si="12"/>
        <v>0.66010000000000013</v>
      </c>
      <c r="B55" s="27">
        <f t="shared" si="13"/>
        <v>0.20010000000000006</v>
      </c>
      <c r="C55" s="35">
        <f>goedkeurkansen90!D55</f>
        <v>4.3978475683195215E-3</v>
      </c>
      <c r="D55" s="35">
        <f>goedkeurkansen90!E55</f>
        <v>3.6552982070564929E-4</v>
      </c>
      <c r="E55" s="35">
        <f>goedkeurkansen135!D55</f>
        <v>2.1444265033471127E-3</v>
      </c>
      <c r="F55" s="35">
        <f>goedkeurkansen135!E55</f>
        <v>1.3540314997393887E-4</v>
      </c>
      <c r="G55" s="35">
        <f>goedkeurkansen180!D55</f>
        <v>4.3030751394203259E-4</v>
      </c>
      <c r="H55" s="35">
        <f>goedkeurkansen180!E55</f>
        <v>3.2591407755306374E-5</v>
      </c>
      <c r="I55" s="35">
        <f>goedkeurkansen225!D55</f>
        <v>4.3423651553644378E-4</v>
      </c>
      <c r="J55" s="35">
        <f>goedkeurkansen225!E55</f>
        <v>2.653506579645677E-5</v>
      </c>
      <c r="K55" s="35">
        <f>goedkeurkansen270!D55</f>
        <v>3.0804096849175585E-4</v>
      </c>
      <c r="L55" s="35">
        <f>goedkeurkansen270!E55</f>
        <v>1.6312640155154623E-5</v>
      </c>
    </row>
    <row r="56" spans="1:12" x14ac:dyDescent="0.2">
      <c r="A56" s="62">
        <f t="shared" si="12"/>
        <v>0.67010000000000014</v>
      </c>
      <c r="B56" s="27">
        <f t="shared" si="13"/>
        <v>0.21010000000000006</v>
      </c>
      <c r="C56" s="35">
        <f>goedkeurkansen90!D56</f>
        <v>3.1103561744167218E-3</v>
      </c>
      <c r="D56" s="35">
        <f>goedkeurkansen90!E56</f>
        <v>2.4650016090397577E-4</v>
      </c>
      <c r="E56" s="35">
        <f>goedkeurkansen135!D56</f>
        <v>1.4741838277032191E-3</v>
      </c>
      <c r="F56" s="35">
        <f>goedkeurkansen135!E56</f>
        <v>8.9131528022535944E-5</v>
      </c>
      <c r="G56" s="35">
        <f>goedkeurkansen180!D56</f>
        <v>2.8203439554191592E-4</v>
      </c>
      <c r="H56" s="35">
        <f>goedkeurkansen180!E56</f>
        <v>2.0966303549183123E-5</v>
      </c>
      <c r="I56" s="35">
        <f>goedkeurkansen225!D56</f>
        <v>2.9229042185884393E-4</v>
      </c>
      <c r="J56" s="35">
        <f>goedkeurkansen225!E56</f>
        <v>1.7346658337913951E-5</v>
      </c>
      <c r="K56" s="35">
        <f>goedkeurkansen270!D56</f>
        <v>2.0290762175337795E-4</v>
      </c>
      <c r="L56" s="35">
        <f>goedkeurkansen270!E56</f>
        <v>1.0613975504121627E-5</v>
      </c>
    </row>
    <row r="57" spans="1:12" x14ac:dyDescent="0.2">
      <c r="A57" s="62">
        <f t="shared" si="12"/>
        <v>0.68010000000000015</v>
      </c>
      <c r="B57" s="27">
        <f t="shared" si="13"/>
        <v>0.22010000000000007</v>
      </c>
      <c r="C57" s="35">
        <f>goedkeurkansen90!D57</f>
        <v>2.1956345639599353E-3</v>
      </c>
      <c r="D57" s="35">
        <f>goedkeurkansen90!E57</f>
        <v>1.6656639878202974E-4</v>
      </c>
      <c r="E57" s="35">
        <f>goedkeurkansen135!D57</f>
        <v>1.0123294534758135E-3</v>
      </c>
      <c r="F57" s="35">
        <f>goedkeurkansen135!E57</f>
        <v>5.8842151525206394E-5</v>
      </c>
      <c r="G57" s="35">
        <f>goedkeurkansen180!D57</f>
        <v>1.8509812451400555E-4</v>
      </c>
      <c r="H57" s="35">
        <f>goedkeurkansen180!E57</f>
        <v>1.3553062424029528E-5</v>
      </c>
      <c r="I57" s="35">
        <f>goedkeurkansen225!D57</f>
        <v>1.9709820309091495E-4</v>
      </c>
      <c r="J57" s="35">
        <f>goedkeurkansen225!E57</f>
        <v>1.1392784824357132E-5</v>
      </c>
      <c r="K57" s="35">
        <f>goedkeurkansen270!D57</f>
        <v>1.3389667961066898E-4</v>
      </c>
      <c r="L57" s="35">
        <f>goedkeurkansen270!E57</f>
        <v>6.941751368712198E-6</v>
      </c>
    </row>
    <row r="58" spans="1:12" x14ac:dyDescent="0.2">
      <c r="A58" s="62">
        <f t="shared" si="12"/>
        <v>0.69010000000000016</v>
      </c>
      <c r="B58" s="27">
        <f t="shared" si="13"/>
        <v>0.23010000000000008</v>
      </c>
      <c r="C58" s="35">
        <f>goedkeurkansen90!D58</f>
        <v>1.5481863224539546E-3</v>
      </c>
      <c r="D58" s="35">
        <f>goedkeurkansen90!E58</f>
        <v>1.1283458132694651E-4</v>
      </c>
      <c r="E58" s="35">
        <f>goedkeurkansen135!D58</f>
        <v>6.9494157550508751E-4</v>
      </c>
      <c r="F58" s="35">
        <f>goedkeurkansen135!E58</f>
        <v>3.8974771175029071E-5</v>
      </c>
      <c r="G58" s="35">
        <f>goedkeurkansen180!D58</f>
        <v>1.2171825533327116E-4</v>
      </c>
      <c r="H58" s="35">
        <f>goedkeurkansen180!E58</f>
        <v>8.8058501749582786E-6</v>
      </c>
      <c r="I58" s="35">
        <f>goedkeurkansen225!D58</f>
        <v>1.3321563632304455E-4</v>
      </c>
      <c r="J58" s="35">
        <f>goedkeurkansen225!E58</f>
        <v>7.5190413279189461E-6</v>
      </c>
      <c r="K58" s="35">
        <f>goedkeurkansen270!D58</f>
        <v>8.8565261045417802E-5</v>
      </c>
      <c r="L58" s="35">
        <f>goedkeurkansen270!E58</f>
        <v>4.5643388604658669E-6</v>
      </c>
    </row>
    <row r="59" spans="1:12" x14ac:dyDescent="0.2">
      <c r="A59" s="62">
        <f t="shared" si="12"/>
        <v>0.70010000000000017</v>
      </c>
      <c r="B59" s="27">
        <f t="shared" si="13"/>
        <v>0.24010000000000009</v>
      </c>
      <c r="C59" s="35">
        <f>goedkeurkansen90!D59</f>
        <v>1.0911900057803039E-3</v>
      </c>
      <c r="D59" s="35">
        <f>goedkeurkansen90!E59</f>
        <v>7.6658557314343421E-5</v>
      </c>
      <c r="E59" s="35">
        <f>goedkeurkansen135!D59</f>
        <v>4.7722417435911997E-4</v>
      </c>
      <c r="F59" s="35">
        <f>goedkeurkansen135!E59</f>
        <v>2.5910221189821377E-5</v>
      </c>
      <c r="G59" s="35">
        <f>goedkeurkansen180!D59</f>
        <v>8.0242175488043837E-5</v>
      </c>
      <c r="H59" s="35">
        <f>goedkeurkansen180!E59</f>
        <v>5.7520036519256054E-6</v>
      </c>
      <c r="I59" s="35">
        <f>goedkeurkansen225!D59</f>
        <v>9.0287011996908402E-5</v>
      </c>
      <c r="J59" s="35">
        <f>goedkeurkansen225!E59</f>
        <v>4.9876074037923428E-6</v>
      </c>
      <c r="K59" s="35">
        <f>goedkeurkansen270!D59</f>
        <v>5.8747073354896049E-5</v>
      </c>
      <c r="L59" s="35">
        <f>goedkeurkansen270!E59</f>
        <v>3.0176253846325823E-6</v>
      </c>
    </row>
    <row r="60" spans="1:12" x14ac:dyDescent="0.2">
      <c r="C60" s="2"/>
      <c r="D60" s="2"/>
      <c r="E60" s="2"/>
      <c r="F60" s="2"/>
    </row>
    <row r="61" spans="1:12" x14ac:dyDescent="0.2">
      <c r="C61" s="2"/>
      <c r="D61" s="2"/>
      <c r="E61" s="2"/>
      <c r="F61" s="2"/>
    </row>
    <row r="75" spans="3:6" x14ac:dyDescent="0.2">
      <c r="C75" s="2"/>
      <c r="D75" s="2"/>
      <c r="E75" s="2"/>
      <c r="F75" s="2"/>
    </row>
    <row r="76" spans="3:6" x14ac:dyDescent="0.2">
      <c r="C76" s="2"/>
      <c r="D76" s="2"/>
      <c r="E76" s="2"/>
      <c r="F76" s="2"/>
    </row>
    <row r="77" spans="3:6" x14ac:dyDescent="0.2">
      <c r="C77" s="2"/>
      <c r="D77" s="2"/>
      <c r="E77" s="2"/>
      <c r="F77" s="2"/>
    </row>
    <row r="78" spans="3:6" x14ac:dyDescent="0.2">
      <c r="C78" s="2"/>
      <c r="D78" s="2"/>
      <c r="E78" s="2"/>
      <c r="F78" s="2"/>
    </row>
    <row r="79" spans="3:6" x14ac:dyDescent="0.2">
      <c r="C79" s="2"/>
      <c r="D79" s="2"/>
      <c r="E79" s="2"/>
      <c r="F79" s="2"/>
    </row>
    <row r="80" spans="3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</sheetData>
  <pageMargins left="0.5" right="0.3" top="0.87" bottom="1" header="0.5" footer="0.5"/>
  <pageSetup paperSize="9" scale="8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zoomScale="70" zoomScaleNormal="70" workbookViewId="0">
      <selection activeCell="Q48" sqref="Q48"/>
    </sheetView>
  </sheetViews>
  <sheetFormatPr defaultRowHeight="12.75" x14ac:dyDescent="0.2"/>
  <cols>
    <col min="2" max="2" width="16.28515625" customWidth="1"/>
    <col min="3" max="12" width="11.28515625" customWidth="1"/>
    <col min="14" max="14" width="11.7109375" customWidth="1"/>
  </cols>
  <sheetData>
    <row r="1" spans="2:27" x14ac:dyDescent="0.2">
      <c r="J1" s="26"/>
      <c r="K1" s="26"/>
      <c r="N1" s="1"/>
    </row>
    <row r="3" spans="2:27" ht="13.5" thickBot="1" x14ac:dyDescent="0.25">
      <c r="C3" s="2"/>
      <c r="D3" s="2"/>
      <c r="E3" s="2"/>
      <c r="F3" s="2"/>
      <c r="M3" s="7"/>
    </row>
    <row r="4" spans="2:27" x14ac:dyDescent="0.2">
      <c r="B4" s="43" t="s">
        <v>76</v>
      </c>
      <c r="C4" s="58" t="s">
        <v>75</v>
      </c>
      <c r="D4" s="44"/>
      <c r="E4" s="44"/>
      <c r="F4" s="44"/>
      <c r="G4" s="47"/>
      <c r="H4" s="46" t="s">
        <v>101</v>
      </c>
      <c r="I4" s="45"/>
      <c r="J4" s="45"/>
      <c r="K4" s="45"/>
      <c r="L4" s="47"/>
      <c r="N4" s="63"/>
      <c r="O4" s="68" t="s">
        <v>70</v>
      </c>
      <c r="P4" s="64"/>
    </row>
    <row r="5" spans="2:27" ht="12.4" customHeight="1" thickBot="1" x14ac:dyDescent="0.25">
      <c r="B5" s="52"/>
      <c r="C5" s="59" t="s">
        <v>100</v>
      </c>
      <c r="D5" s="55" t="s">
        <v>71</v>
      </c>
      <c r="E5" s="56" t="s">
        <v>74</v>
      </c>
      <c r="F5" s="55" t="s">
        <v>72</v>
      </c>
      <c r="G5" s="57" t="s">
        <v>73</v>
      </c>
      <c r="H5" s="55" t="s">
        <v>100</v>
      </c>
      <c r="I5" s="55" t="s">
        <v>71</v>
      </c>
      <c r="J5" s="56" t="s">
        <v>74</v>
      </c>
      <c r="K5" s="55" t="s">
        <v>72</v>
      </c>
      <c r="L5" s="57" t="s">
        <v>73</v>
      </c>
      <c r="N5" s="52" t="s">
        <v>27</v>
      </c>
      <c r="O5" s="69" t="s">
        <v>47</v>
      </c>
      <c r="P5" s="67" t="s">
        <v>48</v>
      </c>
    </row>
    <row r="6" spans="2:27" ht="12.4" customHeight="1" thickBot="1" x14ac:dyDescent="0.25">
      <c r="B6" s="49">
        <v>0.41</v>
      </c>
      <c r="C6" s="60">
        <f t="shared" ref="C6:C14" si="0">D30</f>
        <v>0.38789001256569988</v>
      </c>
      <c r="D6" s="50">
        <f t="shared" ref="D6:D14" si="1">F30</f>
        <v>0.32726610219598395</v>
      </c>
      <c r="E6" s="50">
        <f t="shared" ref="E6:E14" si="2">H30</f>
        <v>0.27795249035306213</v>
      </c>
      <c r="F6" s="50">
        <f t="shared" ref="F6:F14" si="3">J30</f>
        <v>0.21355341536297706</v>
      </c>
      <c r="G6" s="51">
        <f t="shared" ref="G6:G14" si="4">L30</f>
        <v>0.17985408149738075</v>
      </c>
      <c r="H6" s="50">
        <f t="shared" ref="H6:H14" si="5">1-C30</f>
        <v>5.9059177221970072E-2</v>
      </c>
      <c r="I6" s="50">
        <f t="shared" ref="I6:I14" si="6">1-E30</f>
        <v>7.4230887586312355E-2</v>
      </c>
      <c r="J6" s="50">
        <f t="shared" ref="J6:J14" si="7">1-G30</f>
        <v>7.2247399838298754E-2</v>
      </c>
      <c r="K6" s="50">
        <f t="shared" ref="K6:K14" si="8">1-I30</f>
        <v>9.8273890577378231E-2</v>
      </c>
      <c r="L6" s="51">
        <f t="shared" ref="L6:L14" si="9">1-K30</f>
        <v>0.11723764405692327</v>
      </c>
      <c r="N6" s="65">
        <v>2</v>
      </c>
      <c r="O6" s="70">
        <v>5.2999999999999998E-4</v>
      </c>
      <c r="P6" s="66">
        <v>9</v>
      </c>
    </row>
    <row r="7" spans="2:27" ht="12.4" customHeight="1" x14ac:dyDescent="0.2">
      <c r="B7" s="48">
        <f>B6+0.01</f>
        <v>0.42</v>
      </c>
      <c r="C7" s="60">
        <f t="shared" si="0"/>
        <v>0.31553222437876605</v>
      </c>
      <c r="D7" s="50">
        <f t="shared" si="1"/>
        <v>0.25822478490999495</v>
      </c>
      <c r="E7" s="50">
        <f t="shared" si="2"/>
        <v>0.21080785874406632</v>
      </c>
      <c r="F7" s="50">
        <f t="shared" si="3"/>
        <v>0.15864114578699667</v>
      </c>
      <c r="G7" s="51">
        <f t="shared" si="4"/>
        <v>0.1304945758151819</v>
      </c>
      <c r="H7" s="50">
        <f t="shared" si="5"/>
        <v>8.1901599338330966E-2</v>
      </c>
      <c r="I7" s="50">
        <f t="shared" si="6"/>
        <v>0.10289537412115846</v>
      </c>
      <c r="J7" s="50">
        <f t="shared" si="7"/>
        <v>0.10291998566118121</v>
      </c>
      <c r="K7" s="50">
        <f t="shared" si="8"/>
        <v>0.13573211258589157</v>
      </c>
      <c r="L7" s="51">
        <f t="shared" si="9"/>
        <v>0.16090149064334647</v>
      </c>
      <c r="N7" s="10"/>
      <c r="O7" s="9"/>
    </row>
    <row r="8" spans="2:27" ht="12.4" customHeight="1" x14ac:dyDescent="0.2">
      <c r="B8" s="48">
        <f t="shared" ref="B8:B14" si="10">B7+0.01</f>
        <v>0.43</v>
      </c>
      <c r="C8" s="60">
        <f t="shared" si="0"/>
        <v>0.25012799093955029</v>
      </c>
      <c r="D8" s="50">
        <f t="shared" si="1"/>
        <v>0.19822794323434617</v>
      </c>
      <c r="E8" s="50">
        <f t="shared" si="2"/>
        <v>0.15500403209245481</v>
      </c>
      <c r="F8" s="50">
        <f t="shared" si="3"/>
        <v>0.11459915183182451</v>
      </c>
      <c r="G8" s="51">
        <f t="shared" si="4"/>
        <v>9.2065714073557847E-2</v>
      </c>
      <c r="H8" s="50">
        <f t="shared" si="5"/>
        <v>0.11150227872781715</v>
      </c>
      <c r="I8" s="50">
        <f t="shared" si="6"/>
        <v>0.1396416346422833</v>
      </c>
      <c r="J8" s="50">
        <f t="shared" si="7"/>
        <v>0.14303281244668942</v>
      </c>
      <c r="K8" s="50">
        <f t="shared" si="8"/>
        <v>0.18287821806060123</v>
      </c>
      <c r="L8" s="51">
        <f t="shared" si="9"/>
        <v>0.21498272751750003</v>
      </c>
    </row>
    <row r="9" spans="2:27" ht="12.4" customHeight="1" x14ac:dyDescent="0.2">
      <c r="B9" s="48">
        <f t="shared" si="10"/>
        <v>0.44</v>
      </c>
      <c r="C9" s="60">
        <f t="shared" si="0"/>
        <v>0.19329618930763148</v>
      </c>
      <c r="D9" s="50">
        <f t="shared" si="1"/>
        <v>0.1481755614638352</v>
      </c>
      <c r="E9" s="50">
        <f t="shared" si="2"/>
        <v>0.11066483239858059</v>
      </c>
      <c r="F9" s="50">
        <f t="shared" si="3"/>
        <v>8.0651189725187797E-2</v>
      </c>
      <c r="G9" s="51">
        <f t="shared" si="4"/>
        <v>6.3300078540255891E-2</v>
      </c>
      <c r="H9" s="50">
        <f t="shared" si="5"/>
        <v>0.14880247885092834</v>
      </c>
      <c r="I9" s="50">
        <f t="shared" si="6"/>
        <v>0.18526012237686518</v>
      </c>
      <c r="J9" s="50">
        <f t="shared" si="7"/>
        <v>0.19355442131547762</v>
      </c>
      <c r="K9" s="50">
        <f t="shared" si="8"/>
        <v>0.24002230500983501</v>
      </c>
      <c r="L9" s="51">
        <f t="shared" si="9"/>
        <v>0.27928051857026803</v>
      </c>
      <c r="N9" s="10"/>
      <c r="O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ht="12.4" customHeight="1" x14ac:dyDescent="0.2">
      <c r="B10" s="48">
        <f t="shared" si="10"/>
        <v>0.45</v>
      </c>
      <c r="C10" s="60">
        <f t="shared" si="0"/>
        <v>0.14574167372789187</v>
      </c>
      <c r="D10" s="50">
        <f t="shared" si="1"/>
        <v>0.10799626479959371</v>
      </c>
      <c r="E10" s="50">
        <f t="shared" si="2"/>
        <v>7.6874469177824187E-2</v>
      </c>
      <c r="F10" s="50">
        <f t="shared" si="3"/>
        <v>5.5419895056019665E-2</v>
      </c>
      <c r="G10" s="51">
        <f t="shared" si="4"/>
        <v>4.2521793938935536E-2</v>
      </c>
      <c r="H10" s="50">
        <f t="shared" si="5"/>
        <v>0.19440574074053774</v>
      </c>
      <c r="I10" s="50">
        <f t="shared" si="6"/>
        <v>0.23997434736158252</v>
      </c>
      <c r="J10" s="50">
        <f t="shared" si="7"/>
        <v>0.25465548943816629</v>
      </c>
      <c r="K10" s="50">
        <f t="shared" si="8"/>
        <v>0.30656085640193487</v>
      </c>
      <c r="L10" s="51">
        <f t="shared" si="9"/>
        <v>0.35248826094118479</v>
      </c>
      <c r="Q10" s="13"/>
      <c r="R10" s="13"/>
      <c r="T10" s="13"/>
      <c r="U10" s="13"/>
      <c r="V10" s="13"/>
      <c r="W10" s="13"/>
      <c r="X10" s="13"/>
      <c r="Y10" s="13"/>
      <c r="Z10" s="13"/>
      <c r="AA10" s="13"/>
    </row>
    <row r="11" spans="2:27" ht="12.4" customHeight="1" x14ac:dyDescent="0.2">
      <c r="B11" s="48">
        <f t="shared" si="10"/>
        <v>0.46</v>
      </c>
      <c r="C11" s="60">
        <f t="shared" si="0"/>
        <v>0.10734248037836742</v>
      </c>
      <c r="D11" s="50">
        <f t="shared" si="1"/>
        <v>7.6877601947883997E-2</v>
      </c>
      <c r="E11" s="50">
        <f t="shared" si="2"/>
        <v>5.2086189975272583E-2</v>
      </c>
      <c r="F11" s="50">
        <f t="shared" si="3"/>
        <v>3.7274473025857353E-2</v>
      </c>
      <c r="G11" s="51">
        <f t="shared" si="4"/>
        <v>2.7983285729227255E-2</v>
      </c>
      <c r="H11" s="50">
        <f t="shared" si="5"/>
        <v>0.24838944089279691</v>
      </c>
      <c r="I11" s="50">
        <f t="shared" si="6"/>
        <v>0.30324248014533672</v>
      </c>
      <c r="J11" s="50">
        <f t="shared" si="7"/>
        <v>0.32543137629276564</v>
      </c>
      <c r="K11" s="50">
        <f t="shared" si="8"/>
        <v>0.38084318585815535</v>
      </c>
      <c r="L11" s="51">
        <f t="shared" si="9"/>
        <v>0.43216680280555453</v>
      </c>
      <c r="Q11" s="13"/>
      <c r="R11" s="13"/>
      <c r="S11" s="13"/>
      <c r="U11" s="13"/>
      <c r="W11" s="13"/>
      <c r="X11" s="13"/>
      <c r="Y11" s="13"/>
    </row>
    <row r="12" spans="2:27" x14ac:dyDescent="0.2">
      <c r="B12" s="48">
        <f t="shared" si="10"/>
        <v>0.47000000000000003</v>
      </c>
      <c r="C12" s="60">
        <f t="shared" si="0"/>
        <v>7.7348813262757304E-2</v>
      </c>
      <c r="D12" s="50">
        <f t="shared" si="1"/>
        <v>5.3556260238837708E-2</v>
      </c>
      <c r="E12" s="50">
        <f t="shared" si="2"/>
        <v>3.451452512477713E-2</v>
      </c>
      <c r="F12" s="50">
        <f t="shared" si="3"/>
        <v>2.4601982769542511E-2</v>
      </c>
      <c r="G12" s="51">
        <f t="shared" si="4"/>
        <v>1.8091516980131894E-2</v>
      </c>
      <c r="H12" s="50">
        <f t="shared" si="5"/>
        <v>0.31015225853423511</v>
      </c>
      <c r="I12" s="50">
        <f t="shared" si="6"/>
        <v>0.37365371048439355</v>
      </c>
      <c r="J12" s="50">
        <f t="shared" si="7"/>
        <v>0.40379071541357947</v>
      </c>
      <c r="K12" s="50">
        <f t="shared" si="8"/>
        <v>0.460232317078341</v>
      </c>
      <c r="L12" s="51">
        <f t="shared" si="9"/>
        <v>0.51496509712395122</v>
      </c>
      <c r="Q12" s="13"/>
      <c r="R12" s="13"/>
      <c r="T12" s="13"/>
      <c r="U12" s="13"/>
      <c r="V12" s="13"/>
      <c r="W12" s="13"/>
      <c r="X12" s="13"/>
      <c r="Y12" s="13"/>
    </row>
    <row r="13" spans="2:27" x14ac:dyDescent="0.2">
      <c r="B13" s="48">
        <f t="shared" si="10"/>
        <v>0.48000000000000004</v>
      </c>
      <c r="C13" s="60">
        <f t="shared" si="0"/>
        <v>5.4626229676893422E-2</v>
      </c>
      <c r="D13" s="50">
        <f t="shared" si="1"/>
        <v>3.6591638902258888E-2</v>
      </c>
      <c r="E13" s="50">
        <f t="shared" si="2"/>
        <v>2.2430887032085785E-2</v>
      </c>
      <c r="F13" s="50">
        <f t="shared" si="3"/>
        <v>1.5976393974207876E-2</v>
      </c>
      <c r="G13" s="51">
        <f t="shared" si="4"/>
        <v>1.1522322268709152E-2</v>
      </c>
      <c r="H13" s="50">
        <f t="shared" si="5"/>
        <v>0.3783452944418435</v>
      </c>
      <c r="I13" s="50">
        <f t="shared" si="6"/>
        <v>0.44897178037657204</v>
      </c>
      <c r="J13" s="50">
        <f t="shared" si="7"/>
        <v>0.48658987465453385</v>
      </c>
      <c r="K13" s="50">
        <f t="shared" si="8"/>
        <v>0.54138464645497075</v>
      </c>
      <c r="L13" s="51">
        <f t="shared" si="9"/>
        <v>0.59706718350328247</v>
      </c>
    </row>
    <row r="14" spans="2:27" ht="13.5" thickBot="1" x14ac:dyDescent="0.25">
      <c r="B14" s="52">
        <f t="shared" si="10"/>
        <v>0.49000000000000005</v>
      </c>
      <c r="C14" s="61">
        <f t="shared" si="0"/>
        <v>3.7884076066697955E-2</v>
      </c>
      <c r="D14" s="53">
        <f t="shared" si="1"/>
        <v>2.4575404223448775E-2</v>
      </c>
      <c r="E14" s="53">
        <f t="shared" si="2"/>
        <v>1.4338116165636581E-2</v>
      </c>
      <c r="F14" s="53">
        <f t="shared" si="3"/>
        <v>1.023425276796415E-2</v>
      </c>
      <c r="G14" s="54">
        <f t="shared" si="4"/>
        <v>7.2485628086825776E-3</v>
      </c>
      <c r="H14" s="53">
        <f t="shared" si="5"/>
        <v>0.45092415067899527</v>
      </c>
      <c r="I14" s="53">
        <f t="shared" si="6"/>
        <v>0.52634470836886871</v>
      </c>
      <c r="J14" s="53">
        <f t="shared" si="7"/>
        <v>0.57002293148945893</v>
      </c>
      <c r="K14" s="53">
        <f t="shared" si="8"/>
        <v>0.62070271463568694</v>
      </c>
      <c r="L14" s="54">
        <f t="shared" si="9"/>
        <v>0.67476223747939867</v>
      </c>
    </row>
    <row r="15" spans="2:27" x14ac:dyDescent="0.2">
      <c r="C15" s="2"/>
      <c r="D15" s="2"/>
      <c r="E15" s="2"/>
      <c r="F15" s="2"/>
    </row>
    <row r="16" spans="2:27" x14ac:dyDescent="0.2">
      <c r="C16" s="11"/>
      <c r="D16" s="11"/>
      <c r="E16" s="11"/>
      <c r="F16" s="11"/>
    </row>
    <row r="18" spans="1:12" x14ac:dyDescent="0.2">
      <c r="A18" s="3"/>
      <c r="B18" s="4" t="s">
        <v>19</v>
      </c>
      <c r="C18" s="4" t="s">
        <v>60</v>
      </c>
      <c r="D18" s="4" t="s">
        <v>61</v>
      </c>
      <c r="E18" s="4" t="s">
        <v>62</v>
      </c>
      <c r="F18" s="4" t="s">
        <v>63</v>
      </c>
      <c r="G18" s="8" t="s">
        <v>64</v>
      </c>
      <c r="H18" s="8" t="s">
        <v>65</v>
      </c>
      <c r="I18" s="8" t="s">
        <v>66</v>
      </c>
      <c r="J18" s="8" t="s">
        <v>67</v>
      </c>
      <c r="K18" s="8" t="s">
        <v>68</v>
      </c>
      <c r="L18" s="8" t="s">
        <v>69</v>
      </c>
    </row>
    <row r="19" spans="1:12" x14ac:dyDescent="0.2">
      <c r="A19" s="62">
        <f>B19+0.46</f>
        <v>0.30010000000000003</v>
      </c>
      <c r="B19" s="27">
        <f t="shared" ref="B19:B33" si="11">B20-0.01</f>
        <v>-0.15990000000000001</v>
      </c>
      <c r="C19" s="35">
        <f>goedkeurkansen90!B19</f>
        <v>0.99922643074843753</v>
      </c>
      <c r="D19" s="35">
        <f>goedkeurkansen90!C19</f>
        <v>0.96351100076976692</v>
      </c>
      <c r="E19" s="35">
        <f>goedkeurkansen135!B19</f>
        <v>0.9991391415322366</v>
      </c>
      <c r="F19" s="35">
        <f>goedkeurkansen135!C19</f>
        <v>0.95729257873650364</v>
      </c>
      <c r="G19" s="35">
        <f>goedkeurkansen180!B19</f>
        <v>0.99943817962543435</v>
      </c>
      <c r="H19" s="35">
        <f>goedkeurkansen180!C19</f>
        <v>0.95920831026564979</v>
      </c>
      <c r="I19" s="35">
        <f>goedkeurkansen225!B19</f>
        <v>0.99900847472881282</v>
      </c>
      <c r="J19" s="35">
        <f>goedkeurkansen225!C19</f>
        <v>0.93244956739696916</v>
      </c>
      <c r="K19" s="35">
        <f>goedkeurkansen270!B19</f>
        <v>0.99886914065002586</v>
      </c>
      <c r="L19" s="35">
        <f>goedkeurkansen270!C19</f>
        <v>0.92284975066439168</v>
      </c>
    </row>
    <row r="20" spans="1:12" x14ac:dyDescent="0.2">
      <c r="A20" s="62">
        <f t="shared" ref="A20:A59" si="12">B20+0.46</f>
        <v>0.31010000000000004</v>
      </c>
      <c r="B20" s="27">
        <f t="shared" si="11"/>
        <v>-0.14990000000000001</v>
      </c>
      <c r="C20" s="35">
        <f>goedkeurkansen90!B20</f>
        <v>0.99882063962407763</v>
      </c>
      <c r="D20" s="35">
        <f>goedkeurkansen90!C20</f>
        <v>0.94729551450920579</v>
      </c>
      <c r="E20" s="35">
        <f>goedkeurkansen135!B20</f>
        <v>0.99866568244163578</v>
      </c>
      <c r="F20" s="35">
        <f>goedkeurkansen135!C20</f>
        <v>0.93795984856586834</v>
      </c>
      <c r="G20" s="35">
        <f>goedkeurkansen180!B20</f>
        <v>0.99909686598236613</v>
      </c>
      <c r="H20" s="35">
        <f>goedkeurkansen180!C20</f>
        <v>0.93896582186570265</v>
      </c>
      <c r="I20" s="35">
        <f>goedkeurkansen225!B20</f>
        <v>0.99843109136503538</v>
      </c>
      <c r="J20" s="35">
        <f>goedkeurkansen225!C20</f>
        <v>0.90288058485426359</v>
      </c>
      <c r="K20" s="35">
        <f>goedkeurkansen270!B20</f>
        <v>0.99819301103443903</v>
      </c>
      <c r="L20" s="35">
        <f>goedkeurkansen270!C20</f>
        <v>0.88925154317473987</v>
      </c>
    </row>
    <row r="21" spans="1:12" x14ac:dyDescent="0.2">
      <c r="A21" s="62">
        <f t="shared" si="12"/>
        <v>0.32010000000000005</v>
      </c>
      <c r="B21" s="27">
        <f t="shared" si="11"/>
        <v>-0.1399</v>
      </c>
      <c r="C21" s="35">
        <f>goedkeurkansen90!B21</f>
        <v>0.99820479433329623</v>
      </c>
      <c r="D21" s="35">
        <f>goedkeurkansen90!C21</f>
        <v>0.92522989131014777</v>
      </c>
      <c r="E21" s="35">
        <f>goedkeurkansen135!B21</f>
        <v>0.99793601749026495</v>
      </c>
      <c r="F21" s="35">
        <f>goedkeurkansen135!C21</f>
        <v>0.91168804395806291</v>
      </c>
      <c r="G21" s="35">
        <f>goedkeurkansen180!B21</f>
        <v>0.99854991303764917</v>
      </c>
      <c r="H21" s="35">
        <f>goedkeurkansen180!C21</f>
        <v>0.91078548924864267</v>
      </c>
      <c r="I21" s="35">
        <f>goedkeurkansen225!B21</f>
        <v>0.99752425788051935</v>
      </c>
      <c r="J21" s="35">
        <f>goedkeurkansen225!C21</f>
        <v>0.86382626711010191</v>
      </c>
      <c r="K21" s="35">
        <f>goedkeurkansen270!B21</f>
        <v>0.99712223935805844</v>
      </c>
      <c r="L21" s="35">
        <f>goedkeurkansen270!C21</f>
        <v>0.84525534741686426</v>
      </c>
    </row>
    <row r="22" spans="1:12" x14ac:dyDescent="0.2">
      <c r="A22" s="62">
        <f t="shared" si="12"/>
        <v>0.33010000000000006</v>
      </c>
      <c r="B22" s="27">
        <f t="shared" si="11"/>
        <v>-0.12989999999999999</v>
      </c>
      <c r="C22" s="35">
        <f>goedkeurkansen90!B22</f>
        <v>0.99727462087736674</v>
      </c>
      <c r="D22" s="35">
        <f>goedkeurkansen90!C22</f>
        <v>0.89601862133399535</v>
      </c>
      <c r="E22" s="35">
        <f>goedkeurkansen135!B22</f>
        <v>0.99681785794562794</v>
      </c>
      <c r="F22" s="35">
        <f>goedkeurkansen135!C22</f>
        <v>0.87707808118906638</v>
      </c>
      <c r="G22" s="35">
        <f>goedkeurkansen180!B22</f>
        <v>0.99767786092791511</v>
      </c>
      <c r="H22" s="35">
        <f>goedkeurkansen180!C22</f>
        <v>0.87293533779739274</v>
      </c>
      <c r="I22" s="35">
        <f>goedkeurkansen225!B22</f>
        <v>0.99610988163680181</v>
      </c>
      <c r="J22" s="35">
        <f>goedkeurkansen225!C22</f>
        <v>0.81417590814666574</v>
      </c>
      <c r="K22" s="35">
        <f>goedkeurkansen270!B22</f>
        <v>0.99543994112422918</v>
      </c>
      <c r="L22" s="35">
        <f>goedkeurkansen270!C22</f>
        <v>0.78996339377451474</v>
      </c>
    </row>
    <row r="23" spans="1:12" x14ac:dyDescent="0.2">
      <c r="A23" s="62">
        <f t="shared" si="12"/>
        <v>0.34010000000000007</v>
      </c>
      <c r="B23" s="27">
        <f t="shared" si="11"/>
        <v>-0.11989999999999998</v>
      </c>
      <c r="C23" s="35">
        <f>goedkeurkansen90!B23</f>
        <v>0.99587847246047978</v>
      </c>
      <c r="D23" s="35">
        <f>goedkeurkansen90!C23</f>
        <v>0.85850200633110352</v>
      </c>
      <c r="E23" s="35">
        <f>goedkeurkansen135!B23</f>
        <v>0.99511699474576742</v>
      </c>
      <c r="F23" s="35">
        <f>goedkeurkansen135!C23</f>
        <v>0.83301180818114062</v>
      </c>
      <c r="G23" s="35">
        <f>goedkeurkansen180!B23</f>
        <v>0.99629729521029753</v>
      </c>
      <c r="H23" s="35">
        <f>goedkeurkansen180!C23</f>
        <v>0.82407058495567442</v>
      </c>
      <c r="I23" s="35">
        <f>goedkeurkansen225!B23</f>
        <v>0.99392378468157261</v>
      </c>
      <c r="J23" s="35">
        <f>goedkeurkansen225!C23</f>
        <v>0.75360900129766162</v>
      </c>
      <c r="K23" s="35">
        <f>goedkeurkansen270!B23</f>
        <v>0.99282390436042112</v>
      </c>
      <c r="L23" s="35">
        <f>goedkeurkansen270!C23</f>
        <v>0.72348568494036491</v>
      </c>
    </row>
    <row r="24" spans="1:12" x14ac:dyDescent="0.2">
      <c r="A24" s="62">
        <f t="shared" si="12"/>
        <v>0.35010000000000002</v>
      </c>
      <c r="B24" s="27">
        <f t="shared" si="11"/>
        <v>-0.10989999999999998</v>
      </c>
      <c r="C24" s="35">
        <f>goedkeurkansen90!B24</f>
        <v>0.99379944770936024</v>
      </c>
      <c r="D24" s="35">
        <f>goedkeurkansen90!C24</f>
        <v>0.81188068406581482</v>
      </c>
      <c r="E24" s="35">
        <f>goedkeurkansen135!B24</f>
        <v>0.99255376417396901</v>
      </c>
      <c r="F24" s="35">
        <f>goedkeurkansen135!C24</f>
        <v>0.77893978435879552</v>
      </c>
      <c r="G24" s="35">
        <f>goedkeurkansen180!B24</f>
        <v>0.99413201461969003</v>
      </c>
      <c r="H24" s="35">
        <f>goedkeurkansen180!C24</f>
        <v>0.76364530917674245</v>
      </c>
      <c r="I24" s="35">
        <f>goedkeurkansen225!B24</f>
        <v>0.99058307501069187</v>
      </c>
      <c r="J24" s="35">
        <f>goedkeurkansen225!C24</f>
        <v>0.68290893571611</v>
      </c>
      <c r="K24" s="35">
        <f>goedkeurkansen270!B24</f>
        <v>0.98880774250469572</v>
      </c>
      <c r="L24" s="35">
        <f>goedkeurkansen270!C24</f>
        <v>0.64722728593616574</v>
      </c>
    </row>
    <row r="25" spans="1:12" x14ac:dyDescent="0.2">
      <c r="A25" s="62">
        <f t="shared" si="12"/>
        <v>0.36010000000000003</v>
      </c>
      <c r="B25" s="27">
        <f t="shared" si="11"/>
        <v>-9.9899999999999989E-2</v>
      </c>
      <c r="C25" s="35">
        <f>goedkeurkansen90!B25</f>
        <v>0.99073349222794205</v>
      </c>
      <c r="D25" s="35">
        <f>goedkeurkansen90!C25</f>
        <v>0.75595968998899488</v>
      </c>
      <c r="E25" s="35">
        <f>goedkeurkansen135!B25</f>
        <v>0.98873478216480437</v>
      </c>
      <c r="F25" s="35">
        <f>goedkeurkansen135!C25</f>
        <v>0.71515787948169585</v>
      </c>
      <c r="G25" s="35">
        <f>goedkeurkansen180!B25</f>
        <v>0.99077597898433056</v>
      </c>
      <c r="H25" s="35">
        <f>goedkeurkansen180!C25</f>
        <v>0.69229326365114563</v>
      </c>
      <c r="I25" s="35">
        <f>goedkeurkansen225!B25</f>
        <v>0.98554833090748384</v>
      </c>
      <c r="J25" s="35">
        <f>goedkeurkansen225!C25</f>
        <v>0.60411177514199677</v>
      </c>
      <c r="K25" s="35">
        <f>goedkeurkansen270!B25</f>
        <v>0.98273763192182961</v>
      </c>
      <c r="L25" s="35">
        <f>goedkeurkansen270!C25</f>
        <v>0.56393762280658177</v>
      </c>
    </row>
    <row r="26" spans="1:12" x14ac:dyDescent="0.2">
      <c r="A26" s="62">
        <f t="shared" si="12"/>
        <v>0.37010000000000004</v>
      </c>
      <c r="B26" s="27">
        <f t="shared" si="11"/>
        <v>-8.9899999999999994E-2</v>
      </c>
      <c r="C26" s="35">
        <f>goedkeurkansen90!B26</f>
        <v>0.98626457955742797</v>
      </c>
      <c r="D26" s="35">
        <f>goedkeurkansen90!C26</f>
        <v>0.69135492382532204</v>
      </c>
      <c r="E26" s="35">
        <f>goedkeurkansen135!B26</f>
        <v>0.9831222006795246</v>
      </c>
      <c r="F26" s="35">
        <f>goedkeurkansen135!C26</f>
        <v>0.64298893539294011</v>
      </c>
      <c r="G26" s="35">
        <f>goedkeurkansen180!B26</f>
        <v>0.98564970992841028</v>
      </c>
      <c r="H26" s="35">
        <f>goedkeurkansen180!C26</f>
        <v>0.6120387393951634</v>
      </c>
      <c r="I26" s="35">
        <f>goedkeurkansen225!B26</f>
        <v>0.97808552194310638</v>
      </c>
      <c r="J26" s="35">
        <f>goedkeurkansen225!C26</f>
        <v>0.52039556893885985</v>
      </c>
      <c r="K26" s="35">
        <f>goedkeurkansen270!B26</f>
        <v>0.9737323037072485</v>
      </c>
      <c r="L26" s="35">
        <f>goedkeurkansen270!C26</f>
        <v>0.47744313456142728</v>
      </c>
    </row>
    <row r="27" spans="1:12" x14ac:dyDescent="0.2">
      <c r="A27" s="62">
        <f t="shared" si="12"/>
        <v>0.38009999999999999</v>
      </c>
      <c r="B27" s="27">
        <f t="shared" si="11"/>
        <v>-7.9899999999999999E-2</v>
      </c>
      <c r="C27" s="35">
        <f>goedkeurkansen90!B27</f>
        <v>0.97983981449118318</v>
      </c>
      <c r="D27" s="35">
        <f>goedkeurkansen90!C27</f>
        <v>0.61959435408128827</v>
      </c>
      <c r="E27" s="35">
        <f>goedkeurkansen135!B27</f>
        <v>0.97500555054984861</v>
      </c>
      <c r="F27" s="35">
        <f>goedkeurkansen135!C27</f>
        <v>0.56478825382028897</v>
      </c>
      <c r="G27" s="35">
        <f>goedkeurkansen180!B27</f>
        <v>0.97795581123331476</v>
      </c>
      <c r="H27" s="35">
        <f>goedkeurkansen180!C27</f>
        <v>0.52621437287434025</v>
      </c>
      <c r="I27" s="35">
        <f>goedkeurkansen225!B27</f>
        <v>0.9672374358342517</v>
      </c>
      <c r="J27" s="35">
        <f>goedkeurkansen225!C27</f>
        <v>0.43568864616400799</v>
      </c>
      <c r="K27" s="35">
        <f>goedkeurkansen270!B27</f>
        <v>0.96066032175293059</v>
      </c>
      <c r="L27" s="35">
        <f>goedkeurkansen270!C27</f>
        <v>0.39208992592571223</v>
      </c>
    </row>
    <row r="28" spans="1:12" x14ac:dyDescent="0.2">
      <c r="A28" s="62">
        <f t="shared" si="12"/>
        <v>0.3901</v>
      </c>
      <c r="B28" s="27">
        <f t="shared" si="11"/>
        <v>-6.9900000000000004E-2</v>
      </c>
      <c r="C28" s="35">
        <f>goedkeurkansen90!B28</f>
        <v>0.97074977362206949</v>
      </c>
      <c r="D28" s="35">
        <f>goedkeurkansen90!C28</f>
        <v>0.54305882094853697</v>
      </c>
      <c r="E28" s="35">
        <f>goedkeurkansen135!B28</f>
        <v>0.9634849667930202</v>
      </c>
      <c r="F28" s="35">
        <f>goedkeurkansen135!C28</f>
        <v>0.48372981916895819</v>
      </c>
      <c r="G28" s="35">
        <f>goedkeurkansen180!B28</f>
        <v>0.96664530764616252</v>
      </c>
      <c r="H28" s="35">
        <f>goedkeurkansen180!C28</f>
        <v>0.43904488011998877</v>
      </c>
      <c r="I28" s="35">
        <f>goedkeurkansen225!B28</f>
        <v>0.9518201533159184</v>
      </c>
      <c r="J28" s="35">
        <f>goedkeurkansen225!C28</f>
        <v>0.35407538961690532</v>
      </c>
      <c r="K28" s="35">
        <f>goedkeurkansen270!B28</f>
        <v>0.94215545798998834</v>
      </c>
      <c r="L28" s="35">
        <f>goedkeurkansen270!C28</f>
        <v>0.31203703306054215</v>
      </c>
    </row>
    <row r="29" spans="1:12" x14ac:dyDescent="0.2">
      <c r="A29" s="62">
        <f t="shared" si="12"/>
        <v>0.40010000000000001</v>
      </c>
      <c r="B29" s="27">
        <f t="shared" si="11"/>
        <v>-5.9900000000000009E-2</v>
      </c>
      <c r="C29" s="35">
        <f>goedkeurkansen90!B29</f>
        <v>0.95812232884984216</v>
      </c>
      <c r="D29" s="35">
        <f>goedkeurkansen90!C29</f>
        <v>0.46474544585153948</v>
      </c>
      <c r="E29" s="35">
        <f>goedkeurkansen135!B29</f>
        <v>0.94747853923217484</v>
      </c>
      <c r="F29" s="35">
        <f>goedkeurkansen135!C29</f>
        <v>0.40339648068142148</v>
      </c>
      <c r="G29" s="35">
        <f>goedkeurkansen180!B29</f>
        <v>0.95041380956471799</v>
      </c>
      <c r="H29" s="35">
        <f>goedkeurkansen180!C29</f>
        <v>0.35497849198288423</v>
      </c>
      <c r="I29" s="35">
        <f>goedkeurkansen225!B29</f>
        <v>0.93046491286422039</v>
      </c>
      <c r="J29" s="35">
        <f>goedkeurkansen225!C29</f>
        <v>0.2791583269156388</v>
      </c>
      <c r="K29" s="35">
        <f>goedkeurkansen270!B29</f>
        <v>0.91669501770766215</v>
      </c>
      <c r="L29" s="35">
        <f>goedkeurkansen270!C29</f>
        <v>0.24060411912877705</v>
      </c>
    </row>
    <row r="30" spans="1:12" x14ac:dyDescent="0.2">
      <c r="A30" s="62">
        <f t="shared" si="12"/>
        <v>0.41010000000000002</v>
      </c>
      <c r="B30" s="27">
        <f t="shared" si="11"/>
        <v>-4.9900000000000007E-2</v>
      </c>
      <c r="C30" s="35">
        <f>goedkeurkansen90!B30</f>
        <v>0.94094082277802993</v>
      </c>
      <c r="D30" s="35">
        <f>goedkeurkansen90!C30</f>
        <v>0.38789001256569988</v>
      </c>
      <c r="E30" s="35">
        <f>goedkeurkansen135!B30</f>
        <v>0.92576911241368764</v>
      </c>
      <c r="F30" s="35">
        <f>goedkeurkansen135!C30</f>
        <v>0.32726610219598395</v>
      </c>
      <c r="G30" s="35">
        <f>goedkeurkansen180!B30</f>
        <v>0.92775260016170125</v>
      </c>
      <c r="H30" s="35">
        <f>goedkeurkansen180!C30</f>
        <v>0.27795249035306213</v>
      </c>
      <c r="I30" s="35">
        <f>goedkeurkansen225!B30</f>
        <v>0.90172610942262177</v>
      </c>
      <c r="J30" s="35">
        <f>goedkeurkansen225!C30</f>
        <v>0.21355341536297706</v>
      </c>
      <c r="K30" s="35">
        <f>goedkeurkansen270!B30</f>
        <v>0.88276235594307673</v>
      </c>
      <c r="L30" s="35">
        <f>goedkeurkansen270!C30</f>
        <v>0.17985408149738075</v>
      </c>
    </row>
    <row r="31" spans="1:12" x14ac:dyDescent="0.2">
      <c r="A31" s="62">
        <f t="shared" si="12"/>
        <v>0.42010000000000003</v>
      </c>
      <c r="B31" s="27">
        <f t="shared" si="11"/>
        <v>-3.9900000000000005E-2</v>
      </c>
      <c r="C31" s="35">
        <f>goedkeurkansen90!B31</f>
        <v>0.91809840066166903</v>
      </c>
      <c r="D31" s="35">
        <f>goedkeurkansen90!C31</f>
        <v>0.31553222437876605</v>
      </c>
      <c r="E31" s="35">
        <f>goedkeurkansen135!B31</f>
        <v>0.89710462587884154</v>
      </c>
      <c r="F31" s="35">
        <f>goedkeurkansen135!C31</f>
        <v>0.25822478490999495</v>
      </c>
      <c r="G31" s="35">
        <f>goedkeurkansen180!B31</f>
        <v>0.89708001433881879</v>
      </c>
      <c r="H31" s="35">
        <f>goedkeurkansen180!C31</f>
        <v>0.21080785874406632</v>
      </c>
      <c r="I31" s="35">
        <f>goedkeurkansen225!B31</f>
        <v>0.86426788741410843</v>
      </c>
      <c r="J31" s="35">
        <f>goedkeurkansen225!C31</f>
        <v>0.15864114578699667</v>
      </c>
      <c r="K31" s="35">
        <f>goedkeurkansen270!B31</f>
        <v>0.83909850935665353</v>
      </c>
      <c r="L31" s="35">
        <f>goedkeurkansen270!C31</f>
        <v>0.1304945758151819</v>
      </c>
    </row>
    <row r="32" spans="1:12" x14ac:dyDescent="0.2">
      <c r="A32" s="62">
        <f t="shared" si="12"/>
        <v>0.43010000000000004</v>
      </c>
      <c r="B32" s="27">
        <f t="shared" si="11"/>
        <v>-2.9900000000000003E-2</v>
      </c>
      <c r="C32" s="35">
        <f>goedkeurkansen90!B32</f>
        <v>0.88849772127218285</v>
      </c>
      <c r="D32" s="35">
        <f>goedkeurkansen90!C32</f>
        <v>0.25012799093955029</v>
      </c>
      <c r="E32" s="35">
        <f>goedkeurkansen135!B32</f>
        <v>0.8603583653577167</v>
      </c>
      <c r="F32" s="35">
        <f>goedkeurkansen135!C32</f>
        <v>0.19822794323434617</v>
      </c>
      <c r="G32" s="35">
        <f>goedkeurkansen180!B32</f>
        <v>0.85696718755331058</v>
      </c>
      <c r="H32" s="35">
        <f>goedkeurkansen180!C32</f>
        <v>0.15500403209245481</v>
      </c>
      <c r="I32" s="35">
        <f>goedkeurkansen225!B32</f>
        <v>0.81712178193939877</v>
      </c>
      <c r="J32" s="35">
        <f>goedkeurkansen225!C32</f>
        <v>0.11459915183182451</v>
      </c>
      <c r="K32" s="35">
        <f>goedkeurkansen270!B32</f>
        <v>0.78501727248249997</v>
      </c>
      <c r="L32" s="35">
        <f>goedkeurkansen270!C32</f>
        <v>9.2065714073557847E-2</v>
      </c>
    </row>
    <row r="33" spans="1:12" x14ac:dyDescent="0.2">
      <c r="A33" s="62">
        <f t="shared" si="12"/>
        <v>0.44010000000000005</v>
      </c>
      <c r="B33" s="27">
        <f t="shared" si="11"/>
        <v>-1.9900000000000001E-2</v>
      </c>
      <c r="C33" s="35">
        <f>goedkeurkansen90!B33</f>
        <v>0.85119752114907166</v>
      </c>
      <c r="D33" s="35">
        <f>goedkeurkansen90!C33</f>
        <v>0.19329618930763148</v>
      </c>
      <c r="E33" s="35">
        <f>goedkeurkansen135!B33</f>
        <v>0.81473987762313482</v>
      </c>
      <c r="F33" s="35">
        <f>goedkeurkansen135!C33</f>
        <v>0.1481755614638352</v>
      </c>
      <c r="G33" s="35">
        <f>goedkeurkansen180!B33</f>
        <v>0.80644557868452238</v>
      </c>
      <c r="H33" s="35">
        <f>goedkeurkansen180!C33</f>
        <v>0.11066483239858059</v>
      </c>
      <c r="I33" s="35">
        <f>goedkeurkansen225!B33</f>
        <v>0.75997769499016499</v>
      </c>
      <c r="J33" s="35">
        <f>goedkeurkansen225!C33</f>
        <v>8.0651189725187797E-2</v>
      </c>
      <c r="K33" s="35">
        <f>goedkeurkansen270!B33</f>
        <v>0.72071948142973197</v>
      </c>
      <c r="L33" s="35">
        <f>goedkeurkansen270!C33</f>
        <v>6.3300078540255891E-2</v>
      </c>
    </row>
    <row r="34" spans="1:12" x14ac:dyDescent="0.2">
      <c r="A34" s="62">
        <f t="shared" si="12"/>
        <v>0.4501</v>
      </c>
      <c r="B34" s="40">
        <f>B35-0.01</f>
        <v>-9.9000000000000008E-3</v>
      </c>
      <c r="C34" s="35">
        <f>goedkeurkansen90!B34</f>
        <v>0.80559425925946226</v>
      </c>
      <c r="D34" s="35">
        <f>goedkeurkansen90!C34</f>
        <v>0.14574167372789187</v>
      </c>
      <c r="E34" s="35">
        <f>goedkeurkansen135!B34</f>
        <v>0.76002565263841748</v>
      </c>
      <c r="F34" s="35">
        <f>goedkeurkansen135!C34</f>
        <v>0.10799626479959371</v>
      </c>
      <c r="G34" s="35">
        <f>goedkeurkansen180!B34</f>
        <v>0.74534451056183371</v>
      </c>
      <c r="H34" s="35">
        <f>goedkeurkansen180!C34</f>
        <v>7.6874469177824187E-2</v>
      </c>
      <c r="I34" s="35">
        <f>goedkeurkansen225!B34</f>
        <v>0.69343914359806513</v>
      </c>
      <c r="J34" s="35">
        <f>goedkeurkansen225!C34</f>
        <v>5.5419895056019665E-2</v>
      </c>
      <c r="K34" s="35">
        <f>goedkeurkansen270!B34</f>
        <v>0.64751173905881521</v>
      </c>
      <c r="L34" s="35">
        <f>goedkeurkansen270!C34</f>
        <v>4.2521793938935536E-2</v>
      </c>
    </row>
    <row r="35" spans="1:12" x14ac:dyDescent="0.2">
      <c r="A35" s="62">
        <f t="shared" si="12"/>
        <v>0.46010000000000001</v>
      </c>
      <c r="B35" s="40">
        <v>1E-4</v>
      </c>
      <c r="C35" s="35">
        <f>goedkeurkansen90!B35</f>
        <v>0.75161055910720309</v>
      </c>
      <c r="D35" s="35">
        <f>goedkeurkansen90!C35</f>
        <v>0.10734248037836742</v>
      </c>
      <c r="E35" s="35">
        <f>goedkeurkansen135!B35</f>
        <v>0.69675751985466328</v>
      </c>
      <c r="F35" s="35">
        <f>goedkeurkansen135!C35</f>
        <v>7.6877601947883997E-2</v>
      </c>
      <c r="G35" s="35">
        <f>goedkeurkansen180!B35</f>
        <v>0.67456862370723436</v>
      </c>
      <c r="H35" s="35">
        <f>goedkeurkansen180!C35</f>
        <v>5.2086189975272583E-2</v>
      </c>
      <c r="I35" s="35">
        <f>goedkeurkansen225!B35</f>
        <v>0.61915681414184465</v>
      </c>
      <c r="J35" s="35">
        <f>goedkeurkansen225!C35</f>
        <v>3.7274473025857353E-2</v>
      </c>
      <c r="K35" s="35">
        <f>goedkeurkansen270!B35</f>
        <v>0.56783319719444547</v>
      </c>
      <c r="L35" s="35">
        <f>goedkeurkansen270!C35</f>
        <v>2.7983285729227255E-2</v>
      </c>
    </row>
    <row r="36" spans="1:12" x14ac:dyDescent="0.2">
      <c r="A36" s="62">
        <f t="shared" si="12"/>
        <v>0.47010000000000002</v>
      </c>
      <c r="B36" s="40">
        <f>B35+0.01</f>
        <v>1.01E-2</v>
      </c>
      <c r="C36" s="35">
        <f>goedkeurkansen90!B36</f>
        <v>0.68984774146576489</v>
      </c>
      <c r="D36" s="35">
        <f>goedkeurkansen90!C36</f>
        <v>7.7348813262757304E-2</v>
      </c>
      <c r="E36" s="35">
        <f>goedkeurkansen135!B36</f>
        <v>0.62634628951560645</v>
      </c>
      <c r="F36" s="35">
        <f>goedkeurkansen135!C36</f>
        <v>5.3556260238837708E-2</v>
      </c>
      <c r="G36" s="35">
        <f>goedkeurkansen180!B36</f>
        <v>0.59620928458642053</v>
      </c>
      <c r="H36" s="35">
        <f>goedkeurkansen180!C36</f>
        <v>3.451452512477713E-2</v>
      </c>
      <c r="I36" s="35">
        <f>goedkeurkansen225!B36</f>
        <v>0.539767682921659</v>
      </c>
      <c r="J36" s="35">
        <f>goedkeurkansen225!C36</f>
        <v>2.4601982769542511E-2</v>
      </c>
      <c r="K36" s="35">
        <f>goedkeurkansen270!B36</f>
        <v>0.48503490287604883</v>
      </c>
      <c r="L36" s="35">
        <f>goedkeurkansen270!C36</f>
        <v>1.8091516980131894E-2</v>
      </c>
    </row>
    <row r="37" spans="1:12" x14ac:dyDescent="0.2">
      <c r="A37" s="62">
        <f t="shared" si="12"/>
        <v>0.48010000000000003</v>
      </c>
      <c r="B37" s="27">
        <f t="shared" ref="B37:B47" si="13">B36+0.01</f>
        <v>2.01E-2</v>
      </c>
      <c r="C37" s="35">
        <f>goedkeurkansen90!B37</f>
        <v>0.6216547055581565</v>
      </c>
      <c r="D37" s="35">
        <f>goedkeurkansen90!C37</f>
        <v>5.4626229676893422E-2</v>
      </c>
      <c r="E37" s="35">
        <f>goedkeurkansen135!B37</f>
        <v>0.55102821962342796</v>
      </c>
      <c r="F37" s="35">
        <f>goedkeurkansen135!C37</f>
        <v>3.6591638902258888E-2</v>
      </c>
      <c r="G37" s="35">
        <f>goedkeurkansen180!B37</f>
        <v>0.51341012534546615</v>
      </c>
      <c r="H37" s="35">
        <f>goedkeurkansen180!C37</f>
        <v>2.2430887032085785E-2</v>
      </c>
      <c r="I37" s="35">
        <f>goedkeurkansen225!B37</f>
        <v>0.45861535354502919</v>
      </c>
      <c r="J37" s="35">
        <f>goedkeurkansen225!C37</f>
        <v>1.5976393974207876E-2</v>
      </c>
      <c r="K37" s="35">
        <f>goedkeurkansen270!B37</f>
        <v>0.40293281649671753</v>
      </c>
      <c r="L37" s="35">
        <f>goedkeurkansen270!C37</f>
        <v>1.1522322268709152E-2</v>
      </c>
    </row>
    <row r="38" spans="1:12" x14ac:dyDescent="0.2">
      <c r="A38" s="62">
        <f t="shared" si="12"/>
        <v>0.49010000000000004</v>
      </c>
      <c r="B38" s="27">
        <f t="shared" si="13"/>
        <v>3.0100000000000002E-2</v>
      </c>
      <c r="C38" s="35">
        <f>goedkeurkansen90!B38</f>
        <v>0.54907584932100473</v>
      </c>
      <c r="D38" s="35">
        <f>goedkeurkansen90!C38</f>
        <v>3.7884076066697955E-2</v>
      </c>
      <c r="E38" s="35">
        <f>goedkeurkansen135!B38</f>
        <v>0.47365529163113129</v>
      </c>
      <c r="F38" s="35">
        <f>goedkeurkansen135!C38</f>
        <v>2.4575404223448775E-2</v>
      </c>
      <c r="G38" s="35">
        <f>goedkeurkansen180!B38</f>
        <v>0.42997706851054107</v>
      </c>
      <c r="H38" s="35">
        <f>goedkeurkansen180!C38</f>
        <v>1.4338116165636581E-2</v>
      </c>
      <c r="I38" s="35">
        <f>goedkeurkansen225!B38</f>
        <v>0.37929728536431306</v>
      </c>
      <c r="J38" s="35">
        <f>goedkeurkansen225!C38</f>
        <v>1.023425276796415E-2</v>
      </c>
      <c r="K38" s="35">
        <f>goedkeurkansen270!B38</f>
        <v>0.32523776252060133</v>
      </c>
      <c r="L38" s="35">
        <f>goedkeurkansen270!C38</f>
        <v>7.2485628086825776E-3</v>
      </c>
    </row>
    <row r="39" spans="1:12" x14ac:dyDescent="0.2">
      <c r="A39" s="62">
        <f t="shared" si="12"/>
        <v>0.50009999999999999</v>
      </c>
      <c r="B39" s="27">
        <f t="shared" si="13"/>
        <v>4.0100000000000004E-2</v>
      </c>
      <c r="C39" s="35">
        <f>goedkeurkansen90!B39</f>
        <v>0.47466742250307081</v>
      </c>
      <c r="D39" s="35">
        <f>goedkeurkansen90!C39</f>
        <v>2.5852474823321297E-2</v>
      </c>
      <c r="E39" s="35">
        <f>goedkeurkansen135!B39</f>
        <v>0.39734855454333207</v>
      </c>
      <c r="F39" s="35">
        <f>goedkeurkansen135!C39</f>
        <v>1.6261628767043675E-2</v>
      </c>
      <c r="G39" s="35">
        <f>goedkeurkansen180!B39</f>
        <v>0.34981327088733011</v>
      </c>
      <c r="H39" s="35">
        <f>goedkeurkansen180!C39</f>
        <v>9.0395507426962243E-3</v>
      </c>
      <c r="I39" s="35">
        <f>goedkeurkansen225!B39</f>
        <v>0.30514695536604453</v>
      </c>
      <c r="J39" s="35">
        <f>goedkeurkansen225!C39</f>
        <v>6.4829984070232851E-3</v>
      </c>
      <c r="K39" s="35">
        <f>goedkeurkansen270!B39</f>
        <v>0.2550136282718769</v>
      </c>
      <c r="L39" s="35">
        <f>goedkeurkansen270!C39</f>
        <v>4.5154792995409894E-3</v>
      </c>
    </row>
    <row r="40" spans="1:12" x14ac:dyDescent="0.2">
      <c r="A40" s="62">
        <f t="shared" si="12"/>
        <v>0.5101</v>
      </c>
      <c r="B40" s="27">
        <f t="shared" si="13"/>
        <v>5.0100000000000006E-2</v>
      </c>
      <c r="C40" s="35">
        <f>goedkeurkansen90!B40</f>
        <v>0.40120778355530046</v>
      </c>
      <c r="D40" s="35">
        <f>goedkeurkansen90!C40</f>
        <v>1.7395289500822728E-2</v>
      </c>
      <c r="E40" s="35">
        <f>goedkeurkansen135!B40</f>
        <v>0.32508863741520649</v>
      </c>
      <c r="F40" s="35">
        <f>goedkeurkansen135!C40</f>
        <v>1.0625603163066268E-2</v>
      </c>
      <c r="G40" s="35">
        <f>goedkeurkansen180!B40</f>
        <v>0.27632754102454515</v>
      </c>
      <c r="H40" s="35">
        <f>goedkeurkansen180!C40</f>
        <v>5.6358890757079302E-3</v>
      </c>
      <c r="I40" s="35">
        <f>goedkeurkansen225!B40</f>
        <v>0.23878365210420566</v>
      </c>
      <c r="J40" s="35">
        <f>goedkeurkansen225!C40</f>
        <v>4.0704987221888084E-3</v>
      </c>
      <c r="K40" s="35">
        <f>goedkeurkansen270!B40</f>
        <v>0.19430391445748479</v>
      </c>
      <c r="L40" s="35">
        <f>goedkeurkansen270!C40</f>
        <v>2.7919550555150757E-3</v>
      </c>
    </row>
    <row r="41" spans="1:12" x14ac:dyDescent="0.2">
      <c r="A41" s="62">
        <f t="shared" si="12"/>
        <v>0.52010000000000001</v>
      </c>
      <c r="B41" s="27">
        <f t="shared" si="13"/>
        <v>6.0100000000000008E-2</v>
      </c>
      <c r="C41" s="35">
        <f>goedkeurkansen90!B41</f>
        <v>0.33135948896607337</v>
      </c>
      <c r="D41" s="35">
        <f>goedkeurkansen90!C41</f>
        <v>1.1564542482177491E-2</v>
      </c>
      <c r="E41" s="35">
        <f>goedkeurkansen135!B41</f>
        <v>0.25933926650577432</v>
      </c>
      <c r="F41" s="35">
        <f>goedkeurkansen135!C41</f>
        <v>6.8709036164309786E-3</v>
      </c>
      <c r="G41" s="35">
        <f>goedkeurkansen180!B41</f>
        <v>0.21197547020433094</v>
      </c>
      <c r="H41" s="35">
        <f>goedkeurkansen180!C41</f>
        <v>3.4834880319041406E-3</v>
      </c>
      <c r="I41" s="35">
        <f>goedkeurkansen225!B41</f>
        <v>0.18183698441128332</v>
      </c>
      <c r="J41" s="35">
        <f>goedkeurkansen225!C41</f>
        <v>2.538656973660828E-3</v>
      </c>
      <c r="K41" s="35">
        <f>goedkeurkansen270!B41</f>
        <v>0.14400223899863582</v>
      </c>
      <c r="L41" s="35">
        <f>goedkeurkansen270!C41</f>
        <v>1.717071115758637E-3</v>
      </c>
    </row>
    <row r="42" spans="1:12" x14ac:dyDescent="0.2">
      <c r="A42" s="62">
        <f t="shared" si="12"/>
        <v>0.53010000000000002</v>
      </c>
      <c r="B42" s="27">
        <f t="shared" si="13"/>
        <v>7.010000000000001E-2</v>
      </c>
      <c r="C42" s="35">
        <f>goedkeurkansen90!B42</f>
        <v>0.26735664835449507</v>
      </c>
      <c r="D42" s="35">
        <f>goedkeurkansen90!C42</f>
        <v>7.6110783314627803E-3</v>
      </c>
      <c r="E42" s="35">
        <f>goedkeurkansen135!B42</f>
        <v>0.20178812341757341</v>
      </c>
      <c r="F42" s="35">
        <f>goedkeurkansen135!C42</f>
        <v>4.4059198156925728E-3</v>
      </c>
      <c r="G42" s="35">
        <f>goedkeurkansen180!B42</f>
        <v>0.15803998990590643</v>
      </c>
      <c r="H42" s="35">
        <f>goedkeurkansen180!C42</f>
        <v>2.1393856711858432E-3</v>
      </c>
      <c r="I42" s="35">
        <f>goedkeurkansen225!B42</f>
        <v>0.13489034180783677</v>
      </c>
      <c r="J42" s="35">
        <f>goedkeurkansen225!C42</f>
        <v>1.5757741403827183E-3</v>
      </c>
      <c r="K42" s="35">
        <f>goedkeurkansen270!B42</f>
        <v>0.10395769342836053</v>
      </c>
      <c r="L42" s="35">
        <f>goedkeurkansen270!C42</f>
        <v>1.0523792592896587E-3</v>
      </c>
    </row>
    <row r="43" spans="1:12" x14ac:dyDescent="0.2">
      <c r="A43" s="62">
        <f t="shared" si="12"/>
        <v>0.54010000000000002</v>
      </c>
      <c r="B43" s="27">
        <f t="shared" si="13"/>
        <v>8.0100000000000005E-2</v>
      </c>
      <c r="C43" s="35">
        <f>goedkeurkansen90!B43</f>
        <v>0.21078279140960587</v>
      </c>
      <c r="D43" s="35">
        <f>goedkeurkansen90!C43</f>
        <v>4.9681557645601697E-3</v>
      </c>
      <c r="E43" s="35">
        <f>goedkeurkansen135!B43</f>
        <v>0.15325004668627959</v>
      </c>
      <c r="F43" s="35">
        <f>goedkeurkansen135!C43</f>
        <v>2.8070497861193253E-3</v>
      </c>
      <c r="G43" s="35">
        <f>goedkeurkansen180!B43</f>
        <v>0.1146701985808487</v>
      </c>
      <c r="H43" s="35">
        <f>goedkeurkansen180!C43</f>
        <v>1.3082114312556055E-3</v>
      </c>
      <c r="I43" s="35">
        <f>goedkeurkansen225!B43</f>
        <v>9.7617699818531536E-2</v>
      </c>
      <c r="J43" s="35">
        <f>goedkeurkansen225!C43</f>
        <v>9.7516860206618662E-4</v>
      </c>
      <c r="K43" s="35">
        <f>goedkeurkansen270!B43</f>
        <v>7.3239827919268932E-2</v>
      </c>
      <c r="L43" s="35">
        <f>goedkeurkansen270!C43</f>
        <v>6.4386608582069104E-4</v>
      </c>
    </row>
    <row r="44" spans="1:12" x14ac:dyDescent="0.2">
      <c r="A44" s="62">
        <f t="shared" si="12"/>
        <v>0.55010000000000003</v>
      </c>
      <c r="B44" s="27">
        <f t="shared" si="13"/>
        <v>9.01E-2</v>
      </c>
      <c r="C44" s="35">
        <f>goedkeurkansen90!B44</f>
        <v>0.1624761978925135</v>
      </c>
      <c r="D44" s="35">
        <f>goedkeurkansen90!C44</f>
        <v>3.2220536160386289E-3</v>
      </c>
      <c r="E44" s="35">
        <f>goedkeurkansen135!B44</f>
        <v>0.11372812321235749</v>
      </c>
      <c r="F44" s="35">
        <f>goedkeurkansen135!C44</f>
        <v>1.7799713885322357E-3</v>
      </c>
      <c r="G44" s="35">
        <f>goedkeurkansen180!B44</f>
        <v>8.1116923269943131E-2</v>
      </c>
      <c r="H44" s="35">
        <f>goedkeurkansen180!C44</f>
        <v>7.9794896050021174E-4</v>
      </c>
      <c r="I44" s="35">
        <f>goedkeurkansen225!B44</f>
        <v>6.9040409977783115E-2</v>
      </c>
      <c r="J44" s="35">
        <f>goedkeurkansen225!C44</f>
        <v>6.0261171066513738E-4</v>
      </c>
      <c r="K44" s="35">
        <f>goedkeurkansen270!B44</f>
        <v>5.0462951863999864E-2</v>
      </c>
      <c r="L44" s="35">
        <f>goedkeurkansen270!C44</f>
        <v>3.9382437973415458E-4</v>
      </c>
    </row>
    <row r="45" spans="1:12" x14ac:dyDescent="0.2">
      <c r="A45" s="62">
        <f t="shared" si="12"/>
        <v>0.56010000000000004</v>
      </c>
      <c r="B45" s="27">
        <f t="shared" si="13"/>
        <v>0.10009999999999999</v>
      </c>
      <c r="C45" s="35">
        <f>goedkeurkansen90!B45</f>
        <v>0.1225631483319479</v>
      </c>
      <c r="D45" s="35">
        <f>goedkeurkansen90!C45</f>
        <v>2.0794907149769611E-3</v>
      </c>
      <c r="E45" s="35">
        <f>goedkeurkansen135!B45</f>
        <v>8.2588558127623488E-2</v>
      </c>
      <c r="F45" s="35">
        <f>goedkeurkansen135!C45</f>
        <v>1.1251524931857354E-3</v>
      </c>
      <c r="G45" s="35">
        <f>goedkeurkansen180!B45</f>
        <v>5.6062267593672006E-2</v>
      </c>
      <c r="H45" s="35">
        <f>goedkeurkansen180!C45</f>
        <v>4.8627256694036509E-4</v>
      </c>
      <c r="I45" s="35">
        <f>goedkeurkansen225!B45</f>
        <v>4.7818093722440488E-2</v>
      </c>
      <c r="J45" s="35">
        <f>goedkeurkansen225!C45</f>
        <v>3.7235833505531334E-4</v>
      </c>
      <c r="K45" s="35">
        <f>goedkeurkansen270!B45</f>
        <v>3.4083726449854329E-2</v>
      </c>
      <c r="L45" s="35">
        <f>goedkeurkansen270!C45</f>
        <v>2.411306383844999E-4</v>
      </c>
    </row>
    <row r="46" spans="1:12" x14ac:dyDescent="0.2">
      <c r="A46" s="62">
        <f t="shared" si="12"/>
        <v>0.57010000000000005</v>
      </c>
      <c r="B46" s="27">
        <f t="shared" si="13"/>
        <v>0.11009999999999999</v>
      </c>
      <c r="C46" s="35">
        <f>goedkeurkansen90!B46</f>
        <v>9.0588731206051792E-2</v>
      </c>
      <c r="D46" s="35">
        <f>goedkeurkansen90!C46</f>
        <v>1.3375306994626998E-3</v>
      </c>
      <c r="E46" s="35">
        <f>goedkeurkansen135!B46</f>
        <v>5.8787508188684778E-2</v>
      </c>
      <c r="F46" s="35">
        <f>goedkeurkansen135!C46</f>
        <v>7.1000071110318276E-4</v>
      </c>
      <c r="G46" s="35">
        <f>goedkeurkansen180!B46</f>
        <v>3.7944403850589961E-2</v>
      </c>
      <c r="H46" s="35">
        <f>goedkeurkansen180!C46</f>
        <v>2.964834770143216E-4</v>
      </c>
      <c r="I46" s="35">
        <f>goedkeurkansen225!B46</f>
        <v>3.2505121071343228E-2</v>
      </c>
      <c r="J46" s="35">
        <f>goedkeurkansen225!C46</f>
        <v>2.3033811242068137E-4</v>
      </c>
      <c r="K46" s="35">
        <f>goedkeurkansen270!B46</f>
        <v>2.2621796024464028E-2</v>
      </c>
      <c r="L46" s="35">
        <f>goedkeurkansen270!C46</f>
        <v>1.4795332665699899E-4</v>
      </c>
    </row>
    <row r="47" spans="1:12" x14ac:dyDescent="0.2">
      <c r="A47" s="62">
        <f t="shared" si="12"/>
        <v>0.58010000000000006</v>
      </c>
      <c r="B47" s="27">
        <f t="shared" si="13"/>
        <v>0.12009999999999998</v>
      </c>
      <c r="C47" s="35">
        <f>goedkeurkansen90!B47</f>
        <v>6.569894030148872E-2</v>
      </c>
      <c r="D47" s="35">
        <f>goedkeurkansen90!C47</f>
        <v>8.5851141610380935E-4</v>
      </c>
      <c r="E47" s="35">
        <f>goedkeurkansen135!B47</f>
        <v>4.1092791826608736E-2</v>
      </c>
      <c r="F47" s="35">
        <f>goedkeurkansen135!C47</f>
        <v>4.4781468757655553E-4</v>
      </c>
      <c r="G47" s="35">
        <f>goedkeurkansen180!B47</f>
        <v>2.5212561002078034E-2</v>
      </c>
      <c r="H47" s="35">
        <f>goedkeurkansen180!C47</f>
        <v>1.8107621441347375E-4</v>
      </c>
      <c r="I47" s="35">
        <f>goedkeurkansen225!B47</f>
        <v>2.1735619043556979E-2</v>
      </c>
      <c r="J47" s="35">
        <f>goedkeurkansen225!C47</f>
        <v>1.4278912682084727E-4</v>
      </c>
      <c r="K47" s="35">
        <f>goedkeurkansen270!B47</f>
        <v>1.4790260346595578E-2</v>
      </c>
      <c r="L47" s="35">
        <f>goedkeurkansen270!C47</f>
        <v>9.1059910938177697E-5</v>
      </c>
    </row>
    <row r="48" spans="1:12" x14ac:dyDescent="0.2">
      <c r="A48" s="62">
        <f t="shared" si="12"/>
        <v>0.59010000000000007</v>
      </c>
      <c r="B48" s="27">
        <f t="shared" ref="B48:B59" si="14">B47+0.01</f>
        <v>0.13009999999999999</v>
      </c>
      <c r="C48" s="35">
        <f>goedkeurkansen90!B48</f>
        <v>4.6828368758456591E-2</v>
      </c>
      <c r="D48" s="35">
        <f>goedkeurkansen90!C48</f>
        <v>5.5054801192976608E-4</v>
      </c>
      <c r="E48" s="35">
        <f>goedkeurkansen135!B48</f>
        <v>2.8262314383581524E-2</v>
      </c>
      <c r="F48" s="35">
        <f>goedkeurkansen135!C48</f>
        <v>2.8262215932552939E-4</v>
      </c>
      <c r="G48" s="35">
        <f>goedkeurkansen180!B48</f>
        <v>1.6488026845601654E-2</v>
      </c>
      <c r="H48" s="35">
        <f>goedkeurkansen180!C48</f>
        <v>1.1089429107289259E-4</v>
      </c>
      <c r="I48" s="35">
        <f>goedkeurkansen225!B48</f>
        <v>1.4329979682950623E-2</v>
      </c>
      <c r="J48" s="35">
        <f>goedkeurkansen225!C48</f>
        <v>8.8782357998195533E-5</v>
      </c>
      <c r="K48" s="35">
        <f>goedkeurkansen270!B48</f>
        <v>9.5484753625483983E-3</v>
      </c>
      <c r="L48" s="35">
        <f>goedkeurkansen270!C48</f>
        <v>5.626035840847085E-5</v>
      </c>
    </row>
    <row r="49" spans="1:12" x14ac:dyDescent="0.2">
      <c r="A49" s="62">
        <f t="shared" si="12"/>
        <v>0.60010000000000008</v>
      </c>
      <c r="B49" s="27">
        <f t="shared" si="14"/>
        <v>0.1401</v>
      </c>
      <c r="C49" s="35">
        <f>goedkeurkansen90!B49</f>
        <v>3.2860042026549421E-2</v>
      </c>
      <c r="D49" s="35">
        <f>goedkeurkansen90!C49</f>
        <v>3.5310443818569934E-4</v>
      </c>
      <c r="E49" s="35">
        <f>goedkeurkansen135!B49</f>
        <v>1.916347538382436E-2</v>
      </c>
      <c r="F49" s="35">
        <f>goedkeurkansen135!C49</f>
        <v>1.7864714505653741E-4</v>
      </c>
      <c r="G49" s="35">
        <f>goedkeurkansen180!B49</f>
        <v>1.0638424125790785E-2</v>
      </c>
      <c r="H49" s="35">
        <f>goedkeurkansen180!C49</f>
        <v>6.8158580073673781E-5</v>
      </c>
      <c r="I49" s="35">
        <f>goedkeurkansen225!B49</f>
        <v>9.3356035656525973E-3</v>
      </c>
      <c r="J49" s="35">
        <f>goedkeurkansen225!C49</f>
        <v>5.5408795197365545E-5</v>
      </c>
      <c r="K49" s="35">
        <f>goedkeurkansen270!B49</f>
        <v>6.1009533283916985E-3</v>
      </c>
      <c r="L49" s="35">
        <f>goedkeurkansen270!C49</f>
        <v>3.4916871981743527E-5</v>
      </c>
    </row>
    <row r="50" spans="1:12" x14ac:dyDescent="0.2">
      <c r="A50" s="62">
        <f t="shared" si="12"/>
        <v>0.61010000000000009</v>
      </c>
      <c r="B50" s="27">
        <f t="shared" si="14"/>
        <v>0.15010000000000001</v>
      </c>
      <c r="C50" s="35">
        <f>goedkeurkansen90!B50</f>
        <v>2.2740492972674987E-2</v>
      </c>
      <c r="D50" s="35">
        <f>goedkeurkansen90!C50</f>
        <v>2.2670768681921393E-4</v>
      </c>
      <c r="E50" s="35">
        <f>goedkeurkansen135!B50</f>
        <v>1.2835785170151803E-2</v>
      </c>
      <c r="F50" s="35">
        <f>goedkeurkansen135!C50</f>
        <v>1.131941754189731E-4</v>
      </c>
      <c r="G50" s="35">
        <f>goedkeurkansen180!B50</f>
        <v>6.788537119660704E-3</v>
      </c>
      <c r="H50" s="35">
        <f>goedkeurkansen180!C50</f>
        <v>4.2073592057437414E-5</v>
      </c>
      <c r="I50" s="35">
        <f>goedkeurkansen225!B50</f>
        <v>6.022685856101901E-3</v>
      </c>
      <c r="J50" s="35">
        <f>goedkeurkansen225!C50</f>
        <v>3.4730946188642263E-5</v>
      </c>
      <c r="K50" s="35">
        <f>goedkeurkansen270!B50</f>
        <v>3.8663567761949352E-3</v>
      </c>
      <c r="L50" s="35">
        <f>goedkeurkansen270!C50</f>
        <v>2.1780078089774652E-5</v>
      </c>
    </row>
    <row r="51" spans="1:12" x14ac:dyDescent="0.2">
      <c r="A51" s="62">
        <f t="shared" si="12"/>
        <v>0.6201000000000001</v>
      </c>
      <c r="B51" s="27">
        <f t="shared" si="14"/>
        <v>0.16010000000000002</v>
      </c>
      <c r="C51" s="35">
        <f>goedkeurkansen90!B51</f>
        <v>1.554786749624735E-2</v>
      </c>
      <c r="D51" s="35">
        <f>goedkeurkansen90!C51</f>
        <v>1.4582393629890747E-4</v>
      </c>
      <c r="E51" s="35">
        <f>goedkeurkansen135!B51</f>
        <v>8.5091282204132826E-3</v>
      </c>
      <c r="F51" s="35">
        <f>goedkeurkansen135!C51</f>
        <v>7.1943907304788116E-5</v>
      </c>
      <c r="G51" s="35">
        <f>goedkeurkansen180!B51</f>
        <v>4.2937763478764403E-3</v>
      </c>
      <c r="H51" s="35">
        <f>goedkeurkansen180!C51</f>
        <v>2.6099678883137086E-5</v>
      </c>
      <c r="I51" s="35">
        <f>goedkeurkansen225!B51</f>
        <v>3.8553201420225558E-3</v>
      </c>
      <c r="J51" s="35">
        <f>goedkeurkansen225!C51</f>
        <v>2.1875549895174388E-5</v>
      </c>
      <c r="K51" s="35">
        <f>goedkeurkansen270!B51</f>
        <v>2.4350639493087548E-3</v>
      </c>
      <c r="L51" s="35">
        <f>goedkeurkansen270!C51</f>
        <v>1.3660411088729495E-5</v>
      </c>
    </row>
    <row r="52" spans="1:12" x14ac:dyDescent="0.2">
      <c r="A52" s="62">
        <f t="shared" si="12"/>
        <v>0.6301000000000001</v>
      </c>
      <c r="B52" s="27">
        <f t="shared" si="14"/>
        <v>0.17010000000000003</v>
      </c>
      <c r="C52" s="35">
        <f>goedkeurkansen90!B52</f>
        <v>1.0520420584596405E-2</v>
      </c>
      <c r="D52" s="35">
        <f>goedkeurkansen90!C52</f>
        <v>9.403461338720053E-5</v>
      </c>
      <c r="E52" s="35">
        <f>goedkeurkansen135!B52</f>
        <v>5.593151350926316E-3</v>
      </c>
      <c r="F52" s="35">
        <f>goedkeurkansen135!C52</f>
        <v>4.5894705878708788E-5</v>
      </c>
      <c r="G52" s="35">
        <f>goedkeurkansen180!B52</f>
        <v>2.6975491650323403E-3</v>
      </c>
      <c r="H52" s="35">
        <f>goedkeurkansen180!C52</f>
        <v>1.6278241286654542E-5</v>
      </c>
      <c r="I52" s="35">
        <f>goedkeurkansen225!B52</f>
        <v>2.453347404539358E-3</v>
      </c>
      <c r="J52" s="35">
        <f>goedkeurkansen225!C52</f>
        <v>1.3851068534138688E-5</v>
      </c>
      <c r="K52" s="35">
        <f>goedkeurkansen270!B52</f>
        <v>1.5268958903337344E-3</v>
      </c>
      <c r="L52" s="35">
        <f>goedkeurkansen270!C52</f>
        <v>8.6178392769830712E-6</v>
      </c>
    </row>
    <row r="53" spans="1:12" x14ac:dyDescent="0.2">
      <c r="A53" s="62">
        <f t="shared" si="12"/>
        <v>0.64010000000000011</v>
      </c>
      <c r="B53" s="27">
        <f t="shared" si="14"/>
        <v>0.18010000000000004</v>
      </c>
      <c r="C53" s="35">
        <f>goedkeurkansen90!B53</f>
        <v>7.0568552066479894E-3</v>
      </c>
      <c r="D53" s="35">
        <f>goedkeurkansen90!C53</f>
        <v>6.0827039022332883E-5</v>
      </c>
      <c r="E53" s="35">
        <f>goedkeurkansen135!B53</f>
        <v>3.6515966196835115E-3</v>
      </c>
      <c r="F53" s="35">
        <f>goedkeurkansen135!C53</f>
        <v>2.939980166396402E-5</v>
      </c>
      <c r="G53" s="35">
        <f>goedkeurkansen180!B53</f>
        <v>1.6865128882114187E-3</v>
      </c>
      <c r="H53" s="35">
        <f>goedkeurkansen180!C53</f>
        <v>1.0211615475076557E-5</v>
      </c>
      <c r="I53" s="35">
        <f>goedkeurkansen225!B53</f>
        <v>1.5546094694120908E-3</v>
      </c>
      <c r="J53" s="35">
        <f>goedkeurkansen225!C53</f>
        <v>8.8192394667890256E-6</v>
      </c>
      <c r="K53" s="35">
        <f>goedkeurkansen270!B53</f>
        <v>9.5478620547935185E-4</v>
      </c>
      <c r="L53" s="35">
        <f>goedkeurkansen270!C53</f>
        <v>5.4699038443265209E-6</v>
      </c>
    </row>
    <row r="54" spans="1:12" x14ac:dyDescent="0.2">
      <c r="A54" s="62">
        <f t="shared" si="12"/>
        <v>0.65010000000000012</v>
      </c>
      <c r="B54" s="27">
        <f t="shared" si="14"/>
        <v>0.19010000000000005</v>
      </c>
      <c r="C54" s="35">
        <f>goedkeurkansen90!B54</f>
        <v>4.699938217129958E-3</v>
      </c>
      <c r="D54" s="35">
        <f>goedkeurkansen90!C54</f>
        <v>3.9488474764376743E-5</v>
      </c>
      <c r="E54" s="35">
        <f>goedkeurkansen135!B54</f>
        <v>2.3716708038848859E-3</v>
      </c>
      <c r="F54" s="35">
        <f>goedkeurkansen135!C54</f>
        <v>1.8919809433071188E-5</v>
      </c>
      <c r="G54" s="35">
        <f>goedkeurkansen180!B54</f>
        <v>1.0510955157870688E-3</v>
      </c>
      <c r="H54" s="35">
        <f>goedkeurkansen180!C54</f>
        <v>6.4450656430209686E-6</v>
      </c>
      <c r="I54" s="35">
        <f>goedkeurkansen225!B54</f>
        <v>9.8244896435060948E-4</v>
      </c>
      <c r="J54" s="35">
        <f>goedkeurkansen225!C54</f>
        <v>5.6482390372758189E-6</v>
      </c>
      <c r="K54" s="35">
        <f>goedkeurkansen270!B54</f>
        <v>5.9625085188118321E-4</v>
      </c>
      <c r="L54" s="35">
        <f>goedkeurkansen270!C54</f>
        <v>3.4937765623688839E-6</v>
      </c>
    </row>
    <row r="55" spans="1:12" x14ac:dyDescent="0.2">
      <c r="A55" s="62">
        <f t="shared" si="12"/>
        <v>0.66010000000000013</v>
      </c>
      <c r="B55" s="27">
        <f t="shared" si="14"/>
        <v>0.20010000000000006</v>
      </c>
      <c r="C55" s="35">
        <f>goedkeurkansen90!B55</f>
        <v>3.1125655527634829E-3</v>
      </c>
      <c r="D55" s="35">
        <f>goedkeurkansen90!C55</f>
        <v>2.5738827149373727E-5</v>
      </c>
      <c r="E55" s="35">
        <f>goedkeurkansen135!B55</f>
        <v>1.5346284603027615E-3</v>
      </c>
      <c r="F55" s="35">
        <f>goedkeurkansen135!C55</f>
        <v>1.2235567380309997E-5</v>
      </c>
      <c r="G55" s="35">
        <f>goedkeurkansen180!B55</f>
        <v>6.5401443053081387E-4</v>
      </c>
      <c r="H55" s="35">
        <f>goedkeurkansen180!C55</f>
        <v>4.0936045406435943E-6</v>
      </c>
      <c r="I55" s="35">
        <f>goedkeurkansen225!B55</f>
        <v>6.2003479793525692E-4</v>
      </c>
      <c r="J55" s="35">
        <f>goedkeurkansen225!C55</f>
        <v>3.6392572711271339E-6</v>
      </c>
      <c r="K55" s="35">
        <f>goedkeurkansen270!B55</f>
        <v>3.7233250618688078E-4</v>
      </c>
      <c r="L55" s="35">
        <f>goedkeurkansen270!C55</f>
        <v>2.2459877719865312E-6</v>
      </c>
    </row>
    <row r="56" spans="1:12" x14ac:dyDescent="0.2">
      <c r="A56" s="62">
        <f t="shared" si="12"/>
        <v>0.67010000000000014</v>
      </c>
      <c r="B56" s="27">
        <f t="shared" si="14"/>
        <v>0.21010000000000006</v>
      </c>
      <c r="C56" s="35">
        <f>goedkeurkansen90!B56</f>
        <v>2.0525044496220958E-3</v>
      </c>
      <c r="D56" s="35">
        <f>goedkeurkansen90!C56</f>
        <v>1.6850039345272293E-5</v>
      </c>
      <c r="E56" s="35">
        <f>goedkeurkansen135!B56</f>
        <v>9.9060634788086886E-4</v>
      </c>
      <c r="F56" s="35">
        <f>goedkeurkansen135!C56</f>
        <v>7.9539368504951185E-6</v>
      </c>
      <c r="G56" s="35">
        <f>goedkeurkansen180!B56</f>
        <v>4.0682410720936933E-4</v>
      </c>
      <c r="H56" s="35">
        <f>goedkeurkansen180!C56</f>
        <v>2.6169944351077129E-6</v>
      </c>
      <c r="I56" s="35">
        <f>goedkeurkansen225!B56</f>
        <v>3.9125611826593457E-4</v>
      </c>
      <c r="J56" s="35">
        <f>goedkeurkansen225!C56</f>
        <v>2.3593417163989184E-6</v>
      </c>
      <c r="K56" s="35">
        <f>goedkeurkansen270!B56</f>
        <v>2.3275208710068666E-4</v>
      </c>
      <c r="L56" s="35">
        <f>goedkeurkansen270!C56</f>
        <v>1.45330941465902E-6</v>
      </c>
    </row>
    <row r="57" spans="1:12" x14ac:dyDescent="0.2">
      <c r="A57" s="62">
        <f t="shared" si="12"/>
        <v>0.68010000000000015</v>
      </c>
      <c r="B57" s="27">
        <f t="shared" si="14"/>
        <v>0.22010000000000007</v>
      </c>
      <c r="C57" s="35">
        <f>goedkeurkansen90!B57</f>
        <v>1.3493725481139363E-3</v>
      </c>
      <c r="D57" s="35">
        <f>goedkeurkansen90!C57</f>
        <v>1.1082267486242037E-5</v>
      </c>
      <c r="E57" s="35">
        <f>goedkeurkansen135!B57</f>
        <v>6.3864621961677798E-4</v>
      </c>
      <c r="F57" s="35">
        <f>goedkeurkansen135!C57</f>
        <v>5.1985404834543441E-6</v>
      </c>
      <c r="G57" s="35">
        <f>goedkeurkansen180!B57</f>
        <v>2.5328369979484792E-4</v>
      </c>
      <c r="H57" s="35">
        <f>goedkeurkansen180!C57</f>
        <v>1.6840997411193197E-6</v>
      </c>
      <c r="I57" s="35">
        <f>goedkeurkansen225!B57</f>
        <v>2.4711629230003636E-4</v>
      </c>
      <c r="J57" s="35">
        <f>goedkeurkansen225!C57</f>
        <v>1.5391760175566897E-6</v>
      </c>
      <c r="K57" s="35">
        <f>goedkeurkansen270!B57</f>
        <v>1.4579159361009138E-4</v>
      </c>
      <c r="L57" s="35">
        <f>goedkeurkansen270!C57</f>
        <v>9.4660977939423324E-7</v>
      </c>
    </row>
    <row r="58" spans="1:12" x14ac:dyDescent="0.2">
      <c r="A58" s="62">
        <f t="shared" si="12"/>
        <v>0.69010000000000016</v>
      </c>
      <c r="B58" s="27">
        <f t="shared" si="14"/>
        <v>0.23010000000000008</v>
      </c>
      <c r="C58" s="35">
        <f>goedkeurkansen90!B58</f>
        <v>8.8542828035334433E-4</v>
      </c>
      <c r="D58" s="35">
        <f>goedkeurkansen90!C58</f>
        <v>7.3243597896332955E-6</v>
      </c>
      <c r="E58" s="35">
        <f>goedkeurkansen135!B58</f>
        <v>4.1165739031924704E-4</v>
      </c>
      <c r="F58" s="35">
        <f>goedkeurkansen135!C58</f>
        <v>3.4165740445333677E-6</v>
      </c>
      <c r="G58" s="35">
        <f>goedkeurkansen180!B58</f>
        <v>1.5798896872973954E-4</v>
      </c>
      <c r="H58" s="35">
        <f>goedkeurkansen180!C58</f>
        <v>1.0910160694128125E-6</v>
      </c>
      <c r="I58" s="35">
        <f>goedkeurkansen225!B58</f>
        <v>1.5636229821507018E-4</v>
      </c>
      <c r="J58" s="35">
        <f>goedkeurkansen225!C58</f>
        <v>1.0104836661868829E-6</v>
      </c>
      <c r="K58" s="35">
        <f>goedkeurkansen270!B58</f>
        <v>9.1580470334949468E-5</v>
      </c>
      <c r="L58" s="35">
        <f>goedkeurkansen270!C58</f>
        <v>6.2066149849442598E-7</v>
      </c>
    </row>
    <row r="59" spans="1:12" x14ac:dyDescent="0.2">
      <c r="A59" s="62">
        <f t="shared" si="12"/>
        <v>0.70010000000000017</v>
      </c>
      <c r="B59" s="27">
        <f t="shared" si="14"/>
        <v>0.24010000000000009</v>
      </c>
      <c r="C59" s="35">
        <f>goedkeurkansen90!B59</f>
        <v>5.8048345975442639E-4</v>
      </c>
      <c r="D59" s="35">
        <f>goedkeurkansen90!C59</f>
        <v>4.8652017894278457E-6</v>
      </c>
      <c r="E59" s="35">
        <f>goedkeurkansen135!B59</f>
        <v>2.6553901436457146E-4</v>
      </c>
      <c r="F59" s="35">
        <f>goedkeurkansen135!C59</f>
        <v>2.2581897625933637E-6</v>
      </c>
      <c r="G59" s="35">
        <f>goedkeurkansen180!B59</f>
        <v>9.8818803760842593E-5</v>
      </c>
      <c r="H59" s="35">
        <f>goedkeurkansen180!C59</f>
        <v>7.1155194828441933E-7</v>
      </c>
      <c r="I59" s="35">
        <f>goedkeurkansen225!B59</f>
        <v>9.91956393867322E-5</v>
      </c>
      <c r="J59" s="35">
        <f>goedkeurkansen225!C59</f>
        <v>6.6761168526738395E-7</v>
      </c>
      <c r="K59" s="35">
        <f>goedkeurkansen270!B59</f>
        <v>5.7730514250316082E-5</v>
      </c>
      <c r="L59" s="35">
        <f>goedkeurkansen270!C59</f>
        <v>4.09643111667204E-7</v>
      </c>
    </row>
    <row r="60" spans="1:12" x14ac:dyDescent="0.2">
      <c r="C60" s="2"/>
      <c r="D60" s="2"/>
      <c r="E60" s="2"/>
      <c r="F60" s="2"/>
    </row>
    <row r="61" spans="1:12" x14ac:dyDescent="0.2">
      <c r="C61" s="2"/>
      <c r="D61" s="2"/>
      <c r="E61" s="2"/>
      <c r="F61" s="2"/>
    </row>
    <row r="75" spans="3:6" x14ac:dyDescent="0.2">
      <c r="C75" s="2"/>
      <c r="D75" s="2"/>
      <c r="E75" s="2"/>
      <c r="F75" s="2"/>
    </row>
    <row r="76" spans="3:6" x14ac:dyDescent="0.2">
      <c r="C76" s="2"/>
      <c r="D76" s="2"/>
      <c r="E76" s="2"/>
      <c r="F76" s="2"/>
    </row>
    <row r="77" spans="3:6" x14ac:dyDescent="0.2">
      <c r="C77" s="2"/>
      <c r="D77" s="2"/>
      <c r="E77" s="2"/>
      <c r="F77" s="2"/>
    </row>
    <row r="78" spans="3:6" x14ac:dyDescent="0.2">
      <c r="C78" s="2"/>
      <c r="D78" s="2"/>
      <c r="E78" s="2"/>
      <c r="F78" s="2"/>
    </row>
    <row r="79" spans="3:6" x14ac:dyDescent="0.2">
      <c r="C79" s="2"/>
      <c r="D79" s="2"/>
      <c r="E79" s="2"/>
      <c r="F79" s="2"/>
    </row>
    <row r="80" spans="3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</sheetData>
  <phoneticPr fontId="0" type="noConversion"/>
  <pageMargins left="0.5" right="0.3" top="0.87" bottom="1" header="0.5" footer="0.5"/>
  <pageSetup paperSize="9" scale="8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13" workbookViewId="0">
      <selection activeCell="U17" sqref="U17"/>
    </sheetView>
  </sheetViews>
  <sheetFormatPr defaultRowHeight="12.75" x14ac:dyDescent="0.2"/>
  <cols>
    <col min="1" max="1" width="12.28515625" customWidth="1"/>
    <col min="2" max="2" width="9" customWidth="1"/>
    <col min="3" max="3" width="8.42578125" customWidth="1"/>
    <col min="4" max="4" width="10.7109375" customWidth="1"/>
    <col min="5" max="5" width="10.28515625" customWidth="1"/>
    <col min="6" max="6" width="7" customWidth="1"/>
    <col min="7" max="7" width="9.5703125" customWidth="1"/>
    <col min="8" max="8" width="7.5703125" customWidth="1"/>
    <col min="9" max="11" width="10.7109375" customWidth="1"/>
    <col min="12" max="12" width="13" customWidth="1"/>
    <col min="14" max="14" width="14.42578125" customWidth="1"/>
    <col min="15" max="15" width="17" customWidth="1"/>
    <col min="16" max="16" width="12.42578125" bestFit="1" customWidth="1"/>
  </cols>
  <sheetData>
    <row r="1" spans="1:31" x14ac:dyDescent="0.2">
      <c r="A1" t="s">
        <v>22</v>
      </c>
      <c r="F1" t="s">
        <v>27</v>
      </c>
      <c r="H1" s="26">
        <f>'overzicht ZOAB'!N6</f>
        <v>2</v>
      </c>
      <c r="I1" s="26"/>
      <c r="J1" s="26"/>
      <c r="M1" t="s">
        <v>29</v>
      </c>
      <c r="R1" s="1"/>
      <c r="S1" s="13"/>
      <c r="T1" s="13"/>
    </row>
    <row r="2" spans="1:31" x14ac:dyDescent="0.2">
      <c r="M2" t="s">
        <v>30</v>
      </c>
      <c r="S2" s="13"/>
      <c r="T2" s="13"/>
    </row>
    <row r="3" spans="1:31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7" t="s">
        <v>47</v>
      </c>
      <c r="J3" s="7" t="s">
        <v>52</v>
      </c>
      <c r="K3" s="7"/>
      <c r="L3" s="7" t="s">
        <v>28</v>
      </c>
      <c r="M3" s="7" t="s">
        <v>8</v>
      </c>
      <c r="N3" s="7" t="s">
        <v>53</v>
      </c>
      <c r="O3" s="7" t="s">
        <v>54</v>
      </c>
      <c r="P3" s="7" t="s">
        <v>44</v>
      </c>
      <c r="Q3" s="7"/>
      <c r="S3" s="13"/>
      <c r="T3" s="13"/>
    </row>
    <row r="4" spans="1:31" x14ac:dyDescent="0.2">
      <c r="A4" s="4" t="s">
        <v>4</v>
      </c>
      <c r="B4" s="4" t="s">
        <v>5</v>
      </c>
      <c r="C4" s="3">
        <v>3</v>
      </c>
      <c r="D4" s="3">
        <v>0.49669999999999997</v>
      </c>
      <c r="E4" s="16">
        <v>9.2500000000000004E-4</v>
      </c>
      <c r="F4" s="4">
        <v>2</v>
      </c>
      <c r="G4" s="16">
        <v>1E-4</v>
      </c>
      <c r="H4" s="17">
        <v>3</v>
      </c>
      <c r="I4" s="25"/>
      <c r="J4" s="25"/>
      <c r="K4" s="10"/>
      <c r="L4" s="19">
        <f>E$10*(1+1/C4)/2+G$10*(1/H$1-1/2)+2*I$10</f>
        <v>2.7843733333333337E-3</v>
      </c>
      <c r="M4" s="14">
        <f>(L4^2)/(N4+O4+P4)</f>
        <v>18.363107766466698</v>
      </c>
      <c r="N4" s="24">
        <f>((E$10*(1+1/C4)/2)^2)/F$10</f>
        <v>2.9734633927111117E-7</v>
      </c>
      <c r="O4" s="24">
        <f>((G$10*(1/H$1-1/2))^2)/H$10</f>
        <v>0</v>
      </c>
      <c r="P4">
        <f>(2*I$10)^2/J$10</f>
        <v>1.2484444444444443E-7</v>
      </c>
      <c r="S4" s="13"/>
      <c r="T4" s="13"/>
    </row>
    <row r="5" spans="1:31" x14ac:dyDescent="0.2">
      <c r="A5" s="4" t="s">
        <v>4</v>
      </c>
      <c r="B5" s="4" t="s">
        <v>6</v>
      </c>
      <c r="C5" s="3">
        <v>8</v>
      </c>
      <c r="D5" s="18">
        <v>0.39560000000000001</v>
      </c>
      <c r="E5" s="16">
        <v>2.7307999999999998E-3</v>
      </c>
      <c r="F5" s="4">
        <v>7</v>
      </c>
      <c r="G5" s="16">
        <v>2.5619999999999999E-4</v>
      </c>
      <c r="H5" s="17">
        <v>8</v>
      </c>
      <c r="I5" s="25"/>
      <c r="J5" s="25"/>
      <c r="K5" s="10"/>
      <c r="L5" s="19">
        <f>E$10*(1+1/C5)/2+G$10*(1/H$1-1/2)+2*I$10</f>
        <v>2.5149400000000002E-3</v>
      </c>
      <c r="M5" s="14">
        <f>(L5^2)/(N5+O5+P5)</f>
        <v>18.794558840142585</v>
      </c>
      <c r="N5" s="24">
        <f>((E$10*(1+1/C5)/2)^2)/F$10</f>
        <v>2.1168504036000006E-7</v>
      </c>
      <c r="O5" s="24">
        <f>((G$10*(1/H$1-1/2))^2)/H$10</f>
        <v>0</v>
      </c>
      <c r="P5">
        <f>(2*I$10)^2/J$10</f>
        <v>1.2484444444444443E-7</v>
      </c>
      <c r="S5" s="13"/>
      <c r="T5" s="13"/>
    </row>
    <row r="6" spans="1:31" ht="6.75" customHeight="1" x14ac:dyDescent="0.2">
      <c r="A6" s="3"/>
      <c r="B6" s="3"/>
      <c r="C6" s="3"/>
      <c r="D6" s="3"/>
      <c r="E6" s="6"/>
      <c r="F6" s="4"/>
      <c r="G6" s="6"/>
      <c r="H6" s="17"/>
      <c r="I6" s="25"/>
      <c r="J6" s="25"/>
      <c r="K6" s="10"/>
      <c r="L6" s="19"/>
      <c r="M6" s="14"/>
      <c r="N6" s="24"/>
      <c r="O6" s="24"/>
      <c r="S6" s="13"/>
      <c r="T6" s="13"/>
    </row>
    <row r="7" spans="1:31" x14ac:dyDescent="0.2">
      <c r="A7" s="4" t="s">
        <v>7</v>
      </c>
      <c r="B7" s="4" t="s">
        <v>5</v>
      </c>
      <c r="C7" s="3">
        <f>F7+1</f>
        <v>1</v>
      </c>
      <c r="D7" s="18">
        <v>0.48</v>
      </c>
      <c r="E7" s="16">
        <v>0</v>
      </c>
      <c r="F7" s="4">
        <v>0</v>
      </c>
      <c r="G7" s="16">
        <v>2.0000000000000001E-4</v>
      </c>
      <c r="H7" s="17">
        <v>1</v>
      </c>
      <c r="I7" s="25"/>
      <c r="J7" s="25"/>
      <c r="K7" s="10"/>
      <c r="L7" s="19">
        <f>E$10*(1+1/C7)/2+G$10*(1/H$1-1/2)+2*I$10</f>
        <v>3.6465600000000001E-3</v>
      </c>
      <c r="M7" s="14">
        <f>(L7^2)/(N7+O7+P7)</f>
        <v>16.750019181735588</v>
      </c>
      <c r="N7" s="24">
        <f>((E$10*(1+1/C7)/2)^2)/F$10</f>
        <v>6.6902926336000015E-7</v>
      </c>
      <c r="O7" s="24">
        <f>((G$10*(1/H$1-1/2))^2)/H$10</f>
        <v>0</v>
      </c>
      <c r="P7">
        <f>(2*I$10)^2/J$10</f>
        <v>1.2484444444444443E-7</v>
      </c>
      <c r="R7" s="10"/>
      <c r="S7" s="9"/>
    </row>
    <row r="8" spans="1:31" x14ac:dyDescent="0.2">
      <c r="A8" s="4" t="s">
        <v>7</v>
      </c>
      <c r="B8" s="4" t="s">
        <v>6</v>
      </c>
      <c r="C8" s="3">
        <f>F8+1</f>
        <v>2</v>
      </c>
      <c r="D8" s="18">
        <v>0.435</v>
      </c>
      <c r="E8" s="16">
        <v>4.8999999999999998E-3</v>
      </c>
      <c r="F8" s="20">
        <v>1</v>
      </c>
      <c r="G8" s="16">
        <v>2.0000000000000001E-4</v>
      </c>
      <c r="H8" s="17">
        <v>2</v>
      </c>
      <c r="I8" s="25"/>
      <c r="J8" s="25"/>
      <c r="K8" s="10"/>
      <c r="L8" s="19">
        <f>E$10*(1+1/C8)/2+G$10*(1/H$1-1/2)+2*I$10</f>
        <v>2.9999200000000005E-3</v>
      </c>
      <c r="M8" s="14">
        <f>(L8^2)/(N8+O8+P8)</f>
        <v>17.956898580609323</v>
      </c>
      <c r="N8" s="24">
        <f>((E$10*(1+1/C8)/2)^2)/F$10</f>
        <v>3.7632896064000012E-7</v>
      </c>
      <c r="O8" s="24">
        <f>((G$10*(1/H$1-1/2))^2)/H$10</f>
        <v>0</v>
      </c>
      <c r="P8">
        <f>(2*I$10)^2/J$10</f>
        <v>1.2484444444444443E-7</v>
      </c>
      <c r="R8" s="10"/>
      <c r="S8" s="9"/>
    </row>
    <row r="9" spans="1:31" ht="4.5" customHeight="1" x14ac:dyDescent="0.2">
      <c r="A9" s="3"/>
      <c r="B9" s="3"/>
      <c r="C9" s="3"/>
      <c r="D9" s="3"/>
      <c r="E9" s="3"/>
      <c r="F9" s="4"/>
      <c r="G9" s="3"/>
      <c r="H9" s="3"/>
      <c r="I9" s="12"/>
      <c r="J9" s="12"/>
      <c r="R9" s="10"/>
      <c r="S9" s="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">
      <c r="A10" s="4" t="s">
        <v>17</v>
      </c>
      <c r="B10" s="3"/>
      <c r="C10" s="3"/>
      <c r="D10" s="3"/>
      <c r="E10" s="6">
        <f>SUMPRODUCT(F4:F8,E4:E8)/SUM(F4:F8)</f>
        <v>2.5865600000000003E-3</v>
      </c>
      <c r="F10" s="3">
        <f>SUM(F4:F8)</f>
        <v>10</v>
      </c>
      <c r="G10" s="6">
        <f>SUMPRODUCT(H4:H8,G4:G8)/SUM(H4:H8)</f>
        <v>2.106857142857143E-4</v>
      </c>
      <c r="H10" s="3">
        <f>SUM(H4:H8)</f>
        <v>14</v>
      </c>
      <c r="I10" s="19">
        <f>'overzicht ZOAB'!O6</f>
        <v>5.2999999999999998E-4</v>
      </c>
      <c r="J10" s="12">
        <f>'overzicht ZOAB'!P6</f>
        <v>9</v>
      </c>
      <c r="L10" s="19"/>
      <c r="M10" s="14"/>
      <c r="N10" s="19"/>
      <c r="O10" s="19"/>
      <c r="U10" s="13"/>
      <c r="V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">
      <c r="U11" s="13"/>
      <c r="V11" s="13"/>
      <c r="W11" s="13"/>
      <c r="Y11" s="13"/>
      <c r="AA11" s="13"/>
      <c r="AB11" s="13"/>
      <c r="AC11" s="13"/>
    </row>
    <row r="12" spans="1:31" x14ac:dyDescent="0.2">
      <c r="A12" t="str">
        <f>CONCATENATE(I12,N12,O12)</f>
        <v>Kans op waarde hoger dan grens FAP[90] voor gemiddelde van 2 kernen</v>
      </c>
      <c r="I12" s="34" t="s">
        <v>55</v>
      </c>
      <c r="N12">
        <f>H1</f>
        <v>2</v>
      </c>
      <c r="O12" t="s">
        <v>51</v>
      </c>
      <c r="U12" s="13"/>
      <c r="V12" s="13"/>
      <c r="X12" s="13"/>
      <c r="Y12" s="13"/>
      <c r="Z12" s="13"/>
      <c r="AA12" s="13"/>
      <c r="AB12" s="13"/>
      <c r="AC12" s="13"/>
    </row>
    <row r="14" spans="1:31" x14ac:dyDescent="0.2">
      <c r="A14" t="s">
        <v>2</v>
      </c>
      <c r="B14" s="15">
        <f>D4</f>
        <v>0.49669999999999997</v>
      </c>
      <c r="C14" s="15">
        <f>D5</f>
        <v>0.39560000000000001</v>
      </c>
      <c r="D14" s="15">
        <f>D7</f>
        <v>0.48</v>
      </c>
      <c r="E14" s="15">
        <f>D8</f>
        <v>0.435</v>
      </c>
    </row>
    <row r="15" spans="1:31" x14ac:dyDescent="0.2">
      <c r="A15" t="s">
        <v>20</v>
      </c>
      <c r="B15" s="15">
        <f>SQRT(L4)</f>
        <v>5.2767161505365569E-2</v>
      </c>
      <c r="C15" s="15">
        <f>SQRT(L5)</f>
        <v>5.0149177460851742E-2</v>
      </c>
      <c r="D15" s="15">
        <f>SQRT(L7)</f>
        <v>6.0386753514326305E-2</v>
      </c>
      <c r="E15" s="15">
        <f>SQRT(L8)</f>
        <v>5.4771525448904568E-2</v>
      </c>
    </row>
    <row r="16" spans="1:31" x14ac:dyDescent="0.2">
      <c r="A16" t="s">
        <v>21</v>
      </c>
      <c r="B16" s="11">
        <f>M4</f>
        <v>18.363107766466698</v>
      </c>
      <c r="C16" s="11">
        <f>M5</f>
        <v>18.794558840142585</v>
      </c>
      <c r="D16" s="11">
        <f>M7</f>
        <v>16.750019181735588</v>
      </c>
      <c r="E16" s="11">
        <f>M8</f>
        <v>17.956898580609323</v>
      </c>
    </row>
    <row r="18" spans="1:6" x14ac:dyDescent="0.2">
      <c r="A18" s="4" t="s">
        <v>19</v>
      </c>
      <c r="B18" s="4" t="s">
        <v>10</v>
      </c>
      <c r="C18" s="4" t="s">
        <v>11</v>
      </c>
      <c r="D18" s="4" t="s">
        <v>12</v>
      </c>
      <c r="E18" s="4" t="s">
        <v>13</v>
      </c>
    </row>
    <row r="19" spans="1:6" x14ac:dyDescent="0.2">
      <c r="A19" s="27">
        <f>'overzicht ZOAB'!A19</f>
        <v>0.30010000000000003</v>
      </c>
      <c r="B19" s="27">
        <f t="shared" ref="B19:E40" si="0">IF(B$14&lt;$A19,TDIST(($A19-B$14)/B$15,B$16,1),1-TDIST((B$14-$A19)/B$15,B$16,1))</f>
        <v>0.99922643074843753</v>
      </c>
      <c r="C19" s="27">
        <f t="shared" si="0"/>
        <v>0.96351100076976692</v>
      </c>
      <c r="D19" s="27">
        <f t="shared" si="0"/>
        <v>0.99557169068588514</v>
      </c>
      <c r="E19" s="27">
        <f t="shared" si="0"/>
        <v>0.98762437484969712</v>
      </c>
    </row>
    <row r="20" spans="1:6" x14ac:dyDescent="0.2">
      <c r="A20" s="27">
        <f>'overzicht ZOAB'!A20</f>
        <v>0.31010000000000004</v>
      </c>
      <c r="B20" s="27">
        <f t="shared" si="0"/>
        <v>0.99882063962407763</v>
      </c>
      <c r="C20" s="27">
        <f t="shared" si="0"/>
        <v>0.94729551450920579</v>
      </c>
      <c r="D20" s="27">
        <f t="shared" si="0"/>
        <v>0.99375613089144887</v>
      </c>
      <c r="E20" s="27">
        <f t="shared" si="0"/>
        <v>0.98212074875856148</v>
      </c>
    </row>
    <row r="21" spans="1:6" x14ac:dyDescent="0.2">
      <c r="A21" s="27">
        <f>'overzicht ZOAB'!A21</f>
        <v>0.32010000000000005</v>
      </c>
      <c r="B21" s="27">
        <f t="shared" si="0"/>
        <v>0.99820479433329623</v>
      </c>
      <c r="C21" s="27">
        <f t="shared" si="0"/>
        <v>0.92522989131014777</v>
      </c>
      <c r="D21" s="27">
        <f t="shared" si="0"/>
        <v>0.99122847732691854</v>
      </c>
      <c r="E21" s="27">
        <f t="shared" si="0"/>
        <v>0.97441162855090657</v>
      </c>
    </row>
    <row r="22" spans="1:6" x14ac:dyDescent="0.2">
      <c r="A22" s="27">
        <f>'overzicht ZOAB'!A22</f>
        <v>0.33010000000000006</v>
      </c>
      <c r="B22" s="27">
        <f t="shared" si="0"/>
        <v>0.99727462087736674</v>
      </c>
      <c r="C22" s="27">
        <f t="shared" si="0"/>
        <v>0.89601862133399535</v>
      </c>
      <c r="D22" s="27">
        <f t="shared" si="0"/>
        <v>0.98773497004911615</v>
      </c>
      <c r="E22" s="27">
        <f t="shared" si="0"/>
        <v>0.96377901258321486</v>
      </c>
    </row>
    <row r="23" spans="1:6" x14ac:dyDescent="0.2">
      <c r="A23" s="27">
        <f>'overzicht ZOAB'!A23</f>
        <v>0.34010000000000007</v>
      </c>
      <c r="B23" s="27">
        <f t="shared" si="0"/>
        <v>0.99587847246047978</v>
      </c>
      <c r="C23" s="27">
        <f t="shared" si="0"/>
        <v>0.85850200633110352</v>
      </c>
      <c r="D23" s="27">
        <f t="shared" si="0"/>
        <v>0.98294816297542731</v>
      </c>
      <c r="E23" s="27">
        <f t="shared" si="0"/>
        <v>0.94937077256392211</v>
      </c>
    </row>
    <row r="24" spans="1:6" x14ac:dyDescent="0.2">
      <c r="A24" s="27">
        <f>'overzicht ZOAB'!A24</f>
        <v>0.35010000000000002</v>
      </c>
      <c r="B24" s="27">
        <f t="shared" si="0"/>
        <v>0.99379944770936024</v>
      </c>
      <c r="C24" s="27">
        <f t="shared" si="0"/>
        <v>0.81188068406581482</v>
      </c>
      <c r="D24" s="27">
        <f t="shared" si="0"/>
        <v>0.9764553699329207</v>
      </c>
      <c r="E24" s="27">
        <f t="shared" si="0"/>
        <v>0.93023055066561511</v>
      </c>
    </row>
    <row r="25" spans="1:6" x14ac:dyDescent="0.2">
      <c r="A25" s="27">
        <f>'overzicht ZOAB'!A25</f>
        <v>0.36010000000000003</v>
      </c>
      <c r="B25" s="27">
        <f t="shared" si="0"/>
        <v>0.99073349222794205</v>
      </c>
      <c r="C25" s="27">
        <f t="shared" si="0"/>
        <v>0.75595968998899488</v>
      </c>
      <c r="D25" s="27">
        <f t="shared" si="0"/>
        <v>0.9677509180569176</v>
      </c>
      <c r="E25" s="27">
        <f t="shared" si="0"/>
        <v>0.90536101265194247</v>
      </c>
    </row>
    <row r="26" spans="1:6" x14ac:dyDescent="0.2">
      <c r="A26" s="27">
        <f>'overzicht ZOAB'!A26</f>
        <v>0.37010000000000004</v>
      </c>
      <c r="B26" s="27">
        <f t="shared" si="0"/>
        <v>0.98626457955742797</v>
      </c>
      <c r="C26" s="27">
        <f t="shared" si="0"/>
        <v>0.69135492382532204</v>
      </c>
      <c r="D26" s="27">
        <f t="shared" si="0"/>
        <v>0.95623588049298647</v>
      </c>
      <c r="E26" s="27">
        <f t="shared" si="0"/>
        <v>0.87382537055162746</v>
      </c>
    </row>
    <row r="27" spans="1:6" x14ac:dyDescent="0.2">
      <c r="A27" s="27">
        <f>'overzicht ZOAB'!A27</f>
        <v>0.38009999999999999</v>
      </c>
      <c r="B27" s="27">
        <f t="shared" si="0"/>
        <v>0.97983981449118318</v>
      </c>
      <c r="C27" s="27">
        <f t="shared" si="0"/>
        <v>0.61959435408128827</v>
      </c>
      <c r="D27" s="27">
        <f t="shared" si="0"/>
        <v>0.9412297969753054</v>
      </c>
      <c r="E27" s="27">
        <f t="shared" si="0"/>
        <v>0.8348842586104066</v>
      </c>
    </row>
    <row r="28" spans="1:6" x14ac:dyDescent="0.2">
      <c r="A28" s="27">
        <f>'overzicht ZOAB'!A28</f>
        <v>0.3901</v>
      </c>
      <c r="B28" s="27">
        <f t="shared" si="0"/>
        <v>0.97074977362206949</v>
      </c>
      <c r="C28" s="27">
        <f t="shared" si="0"/>
        <v>0.54305882094853697</v>
      </c>
      <c r="D28" s="27">
        <f t="shared" si="0"/>
        <v>0.92199910618666003</v>
      </c>
      <c r="E28" s="27">
        <f t="shared" si="0"/>
        <v>0.78815356014741478</v>
      </c>
    </row>
    <row r="29" spans="1:6" x14ac:dyDescent="0.2">
      <c r="A29" s="27">
        <f>'overzicht ZOAB'!A29</f>
        <v>0.40010000000000001</v>
      </c>
      <c r="B29" s="27">
        <f t="shared" si="0"/>
        <v>0.95812232884984216</v>
      </c>
      <c r="C29" s="27">
        <f t="shared" si="0"/>
        <v>0.46474544585153948</v>
      </c>
      <c r="D29" s="27">
        <f t="shared" si="0"/>
        <v>0.89780608076221291</v>
      </c>
      <c r="E29" s="27">
        <f t="shared" si="0"/>
        <v>0.73375616221687689</v>
      </c>
    </row>
    <row r="30" spans="1:6" x14ac:dyDescent="0.2">
      <c r="A30" s="27">
        <f>'overzicht ZOAB'!A30</f>
        <v>0.41010000000000002</v>
      </c>
      <c r="B30" s="27">
        <f t="shared" si="0"/>
        <v>0.94094082277802993</v>
      </c>
      <c r="C30" s="27">
        <f t="shared" si="0"/>
        <v>0.38789001256569988</v>
      </c>
      <c r="D30" s="27">
        <f t="shared" si="0"/>
        <v>0.86797949141709696</v>
      </c>
      <c r="E30" s="27">
        <f t="shared" si="0"/>
        <v>0.67243144032761293</v>
      </c>
    </row>
    <row r="31" spans="1:6" x14ac:dyDescent="0.2">
      <c r="A31" s="27">
        <f>'overzicht ZOAB'!A31</f>
        <v>0.42010000000000003</v>
      </c>
      <c r="B31" s="27">
        <f t="shared" si="0"/>
        <v>0.91809840066166903</v>
      </c>
      <c r="C31" s="27">
        <f t="shared" si="0"/>
        <v>0.31553222437876605</v>
      </c>
      <c r="D31" s="27">
        <f t="shared" si="0"/>
        <v>0.83200384680972084</v>
      </c>
      <c r="E31" s="27">
        <f t="shared" si="0"/>
        <v>0.60556587152816443</v>
      </c>
      <c r="F31" s="2">
        <f t="shared" ref="F31:F36" si="1">1-B31</f>
        <v>8.1901599338330966E-2</v>
      </c>
    </row>
    <row r="32" spans="1:6" x14ac:dyDescent="0.2">
      <c r="A32" s="27">
        <f>'overzicht ZOAB'!A32</f>
        <v>0.43010000000000004</v>
      </c>
      <c r="B32" s="27">
        <f t="shared" si="0"/>
        <v>0.88849772127218285</v>
      </c>
      <c r="C32" s="27">
        <f t="shared" si="0"/>
        <v>0.25012799093955029</v>
      </c>
      <c r="D32" s="27">
        <f t="shared" si="0"/>
        <v>0.78961827721686828</v>
      </c>
      <c r="E32" s="27">
        <f t="shared" si="0"/>
        <v>0.53512006678940927</v>
      </c>
      <c r="F32" s="2">
        <f t="shared" si="1"/>
        <v>0.11150227872781715</v>
      </c>
    </row>
    <row r="33" spans="1:6" x14ac:dyDescent="0.2">
      <c r="A33" s="27">
        <f>'overzicht ZOAB'!A33</f>
        <v>0.44010000000000005</v>
      </c>
      <c r="B33" s="27">
        <f t="shared" si="0"/>
        <v>0.85119752114907166</v>
      </c>
      <c r="C33" s="27">
        <f t="shared" si="0"/>
        <v>0.19329618930763148</v>
      </c>
      <c r="D33" s="27">
        <f t="shared" si="0"/>
        <v>0.74091017791088931</v>
      </c>
      <c r="E33" s="27">
        <f t="shared" si="0"/>
        <v>0.46345075505428646</v>
      </c>
      <c r="F33" s="2">
        <f t="shared" si="1"/>
        <v>0.14880247885092834</v>
      </c>
    </row>
    <row r="34" spans="1:6" x14ac:dyDescent="0.2">
      <c r="A34" s="27">
        <f>'overzicht ZOAB'!A34</f>
        <v>0.4501</v>
      </c>
      <c r="B34" s="27">
        <f t="shared" si="0"/>
        <v>0.80559425925946226</v>
      </c>
      <c r="C34" s="27">
        <f t="shared" si="0"/>
        <v>0.14574167372789187</v>
      </c>
      <c r="D34" s="27">
        <f t="shared" si="0"/>
        <v>0.68638455292036815</v>
      </c>
      <c r="E34" s="27">
        <f t="shared" si="0"/>
        <v>0.39305439436320017</v>
      </c>
      <c r="F34" s="2">
        <f t="shared" si="1"/>
        <v>0.19440574074053774</v>
      </c>
    </row>
    <row r="35" spans="1:6" x14ac:dyDescent="0.2">
      <c r="A35" s="27">
        <f>'overzicht ZOAB'!A35</f>
        <v>0.46010000000000001</v>
      </c>
      <c r="B35" s="38">
        <f t="shared" si="0"/>
        <v>0.75161055910720309</v>
      </c>
      <c r="C35" s="36">
        <f t="shared" si="0"/>
        <v>0.10734248037836742</v>
      </c>
      <c r="D35" s="27">
        <f t="shared" si="0"/>
        <v>0.62698976158143593</v>
      </c>
      <c r="E35" s="27">
        <f t="shared" si="0"/>
        <v>0.32628211308558491</v>
      </c>
      <c r="F35" s="37">
        <f t="shared" si="1"/>
        <v>0.24838944089279691</v>
      </c>
    </row>
    <row r="36" spans="1:6" x14ac:dyDescent="0.2">
      <c r="A36" s="27">
        <f>'overzicht ZOAB'!A36</f>
        <v>0.47010000000000002</v>
      </c>
      <c r="B36" s="38">
        <f t="shared" si="0"/>
        <v>0.68984774146576489</v>
      </c>
      <c r="C36" s="36">
        <f t="shared" si="0"/>
        <v>7.7348813262757304E-2</v>
      </c>
      <c r="D36" s="27">
        <f t="shared" si="0"/>
        <v>0.56408554040239411</v>
      </c>
      <c r="E36" s="27">
        <f t="shared" si="0"/>
        <v>0.265084459452402</v>
      </c>
      <c r="F36" s="37">
        <f t="shared" si="1"/>
        <v>0.31015225853423511</v>
      </c>
    </row>
    <row r="37" spans="1:6" x14ac:dyDescent="0.2">
      <c r="A37" s="27">
        <f>'overzicht ZOAB'!A37</f>
        <v>0.48010000000000003</v>
      </c>
      <c r="B37" s="38">
        <f t="shared" si="0"/>
        <v>0.6216547055581565</v>
      </c>
      <c r="C37" s="36">
        <f t="shared" si="0"/>
        <v>5.4626229676893422E-2</v>
      </c>
      <c r="D37" s="27">
        <f t="shared" si="0"/>
        <v>0.49934959073492147</v>
      </c>
      <c r="E37" s="27">
        <f t="shared" si="0"/>
        <v>0.21083531761753183</v>
      </c>
      <c r="F37" s="37">
        <f t="shared" ref="F37:F48" si="2">1-B37</f>
        <v>0.3783452944418435</v>
      </c>
    </row>
    <row r="38" spans="1:6" x14ac:dyDescent="0.2">
      <c r="A38" s="27">
        <f>'overzicht ZOAB'!A38</f>
        <v>0.49010000000000004</v>
      </c>
      <c r="B38" s="38">
        <f t="shared" si="0"/>
        <v>0.54907584932100473</v>
      </c>
      <c r="C38" s="36">
        <f t="shared" si="0"/>
        <v>3.7884076066697955E-2</v>
      </c>
      <c r="D38" s="27">
        <f t="shared" si="0"/>
        <v>0.43463243868965878</v>
      </c>
      <c r="E38" s="27">
        <f t="shared" si="0"/>
        <v>0.1642611175429472</v>
      </c>
      <c r="F38" s="37">
        <f t="shared" si="2"/>
        <v>0.45092415067899527</v>
      </c>
    </row>
    <row r="39" spans="1:6" x14ac:dyDescent="0.2">
      <c r="A39" s="27">
        <f>'overzicht ZOAB'!A39</f>
        <v>0.50009999999999999</v>
      </c>
      <c r="B39" s="38">
        <f t="shared" si="0"/>
        <v>0.47466742250307081</v>
      </c>
      <c r="C39" s="36">
        <f t="shared" si="0"/>
        <v>2.5852474823321297E-2</v>
      </c>
      <c r="D39" s="27">
        <f t="shared" si="0"/>
        <v>0.37178281336831398</v>
      </c>
      <c r="E39" s="27">
        <f t="shared" si="0"/>
        <v>0.12547332850357781</v>
      </c>
      <c r="F39" s="37">
        <f t="shared" si="2"/>
        <v>0.52533257749692919</v>
      </c>
    </row>
    <row r="40" spans="1:6" x14ac:dyDescent="0.2">
      <c r="A40" s="27">
        <f>'overzicht ZOAB'!A40</f>
        <v>0.5101</v>
      </c>
      <c r="B40" s="38">
        <f t="shared" si="0"/>
        <v>0.40120778355530046</v>
      </c>
      <c r="C40" s="36">
        <f t="shared" si="0"/>
        <v>1.7395289500822728E-2</v>
      </c>
      <c r="D40" s="27">
        <f t="shared" si="0"/>
        <v>0.31247333629457874</v>
      </c>
      <c r="E40" s="27">
        <f t="shared" si="0"/>
        <v>9.4079165644149379E-2</v>
      </c>
      <c r="F40" s="37">
        <f t="shared" si="2"/>
        <v>0.59879221644469949</v>
      </c>
    </row>
    <row r="41" spans="1:6" x14ac:dyDescent="0.2">
      <c r="A41" s="27">
        <f>'overzicht ZOAB'!A41</f>
        <v>0.52010000000000001</v>
      </c>
      <c r="B41" s="38">
        <f t="shared" ref="B41:E56" si="3">IF(B$14&lt;$A41,TDIST(($A41-B$14)/B$15,B$16,1),1-TDIST((B$14-$A41)/B$15,B$16,1))</f>
        <v>0.33135948896607337</v>
      </c>
      <c r="C41" s="36">
        <f t="shared" si="3"/>
        <v>1.1564542482177491E-2</v>
      </c>
      <c r="D41" s="27">
        <f t="shared" si="3"/>
        <v>0.2580562339094773</v>
      </c>
      <c r="E41" s="27">
        <f t="shared" si="3"/>
        <v>6.9333801342135515E-2</v>
      </c>
      <c r="F41" s="37">
        <f t="shared" si="2"/>
        <v>0.66864051103392663</v>
      </c>
    </row>
    <row r="42" spans="1:6" x14ac:dyDescent="0.2">
      <c r="A42" s="27">
        <f>'overzicht ZOAB'!A42</f>
        <v>0.53010000000000002</v>
      </c>
      <c r="B42" s="38">
        <f t="shared" si="3"/>
        <v>0.26735664835449507</v>
      </c>
      <c r="C42" s="36">
        <f t="shared" si="3"/>
        <v>7.6110783314627803E-3</v>
      </c>
      <c r="D42" s="27">
        <f t="shared" si="3"/>
        <v>0.20947110496977395</v>
      </c>
      <c r="E42" s="27">
        <f t="shared" si="3"/>
        <v>5.0297997912894528E-2</v>
      </c>
      <c r="F42" s="37">
        <f t="shared" si="2"/>
        <v>0.73264335164550487</v>
      </c>
    </row>
    <row r="43" spans="1:6" x14ac:dyDescent="0.2">
      <c r="A43" s="27">
        <f>'overzicht ZOAB'!A43</f>
        <v>0.54010000000000002</v>
      </c>
      <c r="B43" s="38">
        <f t="shared" si="3"/>
        <v>0.21078279140960587</v>
      </c>
      <c r="C43" s="36">
        <f t="shared" si="3"/>
        <v>4.9681557645601697E-3</v>
      </c>
      <c r="D43" s="27">
        <f t="shared" si="3"/>
        <v>0.16721417509470743</v>
      </c>
      <c r="E43" s="27">
        <f t="shared" si="3"/>
        <v>3.5974375052467478E-2</v>
      </c>
      <c r="F43" s="37">
        <f t="shared" si="2"/>
        <v>0.78921720859039413</v>
      </c>
    </row>
    <row r="44" spans="1:6" x14ac:dyDescent="0.2">
      <c r="A44" s="27">
        <f>'overzicht ZOAB'!A44</f>
        <v>0.55010000000000003</v>
      </c>
      <c r="B44" s="38">
        <f t="shared" si="3"/>
        <v>0.1624761978925135</v>
      </c>
      <c r="C44" s="36">
        <f t="shared" si="3"/>
        <v>3.2220536160386289E-3</v>
      </c>
      <c r="D44" s="27">
        <f t="shared" si="3"/>
        <v>0.13136508038267339</v>
      </c>
      <c r="E44" s="27">
        <f t="shared" si="3"/>
        <v>2.5408162668892648E-2</v>
      </c>
      <c r="F44" s="37">
        <f t="shared" si="2"/>
        <v>0.83752380210748645</v>
      </c>
    </row>
    <row r="45" spans="1:6" x14ac:dyDescent="0.2">
      <c r="A45" s="27">
        <f>'overzicht ZOAB'!A45</f>
        <v>0.56010000000000004</v>
      </c>
      <c r="B45" s="38">
        <f t="shared" si="3"/>
        <v>0.1225631483319479</v>
      </c>
      <c r="C45" s="36">
        <f t="shared" si="3"/>
        <v>2.0794907149769611E-3</v>
      </c>
      <c r="D45" s="27">
        <f t="shared" si="3"/>
        <v>0.10165689384835409</v>
      </c>
      <c r="E45" s="27">
        <f t="shared" si="3"/>
        <v>1.7749719837504948E-2</v>
      </c>
      <c r="F45" s="37">
        <f t="shared" si="2"/>
        <v>0.87743685166805208</v>
      </c>
    </row>
    <row r="46" spans="1:6" x14ac:dyDescent="0.2">
      <c r="A46" s="27">
        <f>'overzicht ZOAB'!A46</f>
        <v>0.57010000000000005</v>
      </c>
      <c r="B46" s="27">
        <f t="shared" si="3"/>
        <v>9.0588731206051792E-2</v>
      </c>
      <c r="C46" s="27">
        <f t="shared" si="3"/>
        <v>1.3375306994626998E-3</v>
      </c>
      <c r="D46" s="27">
        <f t="shared" si="3"/>
        <v>7.7570051610698354E-2</v>
      </c>
      <c r="E46" s="27">
        <f t="shared" si="3"/>
        <v>1.22838467517023E-2</v>
      </c>
      <c r="F46" s="2">
        <f t="shared" si="2"/>
        <v>0.90941126879394818</v>
      </c>
    </row>
    <row r="47" spans="1:6" x14ac:dyDescent="0.2">
      <c r="A47" s="27">
        <f>'overzicht ZOAB'!A47</f>
        <v>0.58010000000000006</v>
      </c>
      <c r="B47" s="27">
        <f t="shared" si="3"/>
        <v>6.569894030148872E-2</v>
      </c>
      <c r="C47" s="27">
        <f t="shared" si="3"/>
        <v>8.5851141610380935E-4</v>
      </c>
      <c r="D47" s="27">
        <f t="shared" si="3"/>
        <v>5.8431171178397821E-2</v>
      </c>
      <c r="E47" s="27">
        <f t="shared" si="3"/>
        <v>8.4345589352800288E-3</v>
      </c>
      <c r="F47" s="2">
        <f t="shared" si="2"/>
        <v>0.93430105969851129</v>
      </c>
    </row>
    <row r="48" spans="1:6" x14ac:dyDescent="0.2">
      <c r="A48" s="27">
        <f>'overzicht ZOAB'!A48</f>
        <v>0.59010000000000007</v>
      </c>
      <c r="B48" s="27">
        <f t="shared" si="3"/>
        <v>4.6828368758456591E-2</v>
      </c>
      <c r="C48" s="27">
        <f t="shared" si="3"/>
        <v>5.5054801192976608E-4</v>
      </c>
      <c r="D48" s="27">
        <f t="shared" si="3"/>
        <v>4.350198669435363E-2</v>
      </c>
      <c r="E48" s="27">
        <f t="shared" si="3"/>
        <v>5.7544166105976549E-3</v>
      </c>
      <c r="F48" s="2">
        <f t="shared" si="2"/>
        <v>0.95317163124154336</v>
      </c>
    </row>
    <row r="49" spans="1:5" x14ac:dyDescent="0.2">
      <c r="A49" s="27">
        <f>'overzicht ZOAB'!A49</f>
        <v>0.60010000000000008</v>
      </c>
      <c r="B49" s="27">
        <f t="shared" si="3"/>
        <v>3.2860042026549421E-2</v>
      </c>
      <c r="C49" s="27">
        <f t="shared" si="3"/>
        <v>3.5310443818569934E-4</v>
      </c>
      <c r="D49" s="27">
        <f t="shared" si="3"/>
        <v>3.2049591953578323E-2</v>
      </c>
      <c r="E49" s="27">
        <f t="shared" si="3"/>
        <v>3.9060369094533593E-3</v>
      </c>
    </row>
    <row r="50" spans="1:5" x14ac:dyDescent="0.2">
      <c r="A50" s="27">
        <f>'overzicht ZOAB'!A50</f>
        <v>0.61010000000000009</v>
      </c>
      <c r="B50" s="27">
        <f t="shared" si="3"/>
        <v>2.2740492972674987E-2</v>
      </c>
      <c r="C50" s="27">
        <f t="shared" si="3"/>
        <v>2.2670768681921393E-4</v>
      </c>
      <c r="D50" s="27">
        <f t="shared" si="3"/>
        <v>2.3394941761748486E-2</v>
      </c>
      <c r="E50" s="27">
        <f t="shared" si="3"/>
        <v>2.6412424883837599E-3</v>
      </c>
    </row>
    <row r="51" spans="1:5" x14ac:dyDescent="0.2">
      <c r="A51" s="27">
        <f>'overzicht ZOAB'!A51</f>
        <v>0.6201000000000001</v>
      </c>
      <c r="B51" s="27">
        <f t="shared" si="3"/>
        <v>1.554786749624735E-2</v>
      </c>
      <c r="C51" s="27">
        <f t="shared" si="3"/>
        <v>1.4582393629890747E-4</v>
      </c>
      <c r="D51" s="27">
        <f t="shared" si="3"/>
        <v>1.69409073754084E-2</v>
      </c>
      <c r="E51" s="27">
        <f t="shared" si="3"/>
        <v>1.7811955818960712E-3</v>
      </c>
    </row>
    <row r="52" spans="1:5" x14ac:dyDescent="0.2">
      <c r="A52" s="27">
        <f>'overzicht ZOAB'!A52</f>
        <v>0.6301000000000001</v>
      </c>
      <c r="B52" s="27">
        <f t="shared" si="3"/>
        <v>1.0520420584596405E-2</v>
      </c>
      <c r="C52" s="27">
        <f t="shared" si="3"/>
        <v>9.403461338720053E-5</v>
      </c>
      <c r="D52" s="27">
        <f t="shared" si="3"/>
        <v>1.2183710217918519E-2</v>
      </c>
      <c r="E52" s="27">
        <f t="shared" si="3"/>
        <v>1.199207335060512E-3</v>
      </c>
    </row>
    <row r="53" spans="1:5" x14ac:dyDescent="0.2">
      <c r="A53" s="27">
        <f>'overzicht ZOAB'!A53</f>
        <v>0.64010000000000011</v>
      </c>
      <c r="B53" s="27">
        <f t="shared" si="3"/>
        <v>7.0568552066479894E-3</v>
      </c>
      <c r="C53" s="27">
        <f t="shared" si="3"/>
        <v>6.0827039022332883E-5</v>
      </c>
      <c r="D53" s="27">
        <f t="shared" si="3"/>
        <v>8.7124629035462767E-3</v>
      </c>
      <c r="E53" s="27">
        <f t="shared" si="3"/>
        <v>8.0678624876891181E-4</v>
      </c>
    </row>
    <row r="54" spans="1:5" x14ac:dyDescent="0.2">
      <c r="A54" s="27">
        <f>'overzicht ZOAB'!A54</f>
        <v>0.65010000000000012</v>
      </c>
      <c r="B54" s="27">
        <f t="shared" si="3"/>
        <v>4.699938217129958E-3</v>
      </c>
      <c r="C54" s="27">
        <f t="shared" si="3"/>
        <v>3.9488474764376743E-5</v>
      </c>
      <c r="D54" s="27">
        <f t="shared" si="3"/>
        <v>6.2013138571823329E-3</v>
      </c>
      <c r="E54" s="27">
        <f t="shared" si="3"/>
        <v>5.4282828580958517E-4</v>
      </c>
    </row>
    <row r="55" spans="1:5" x14ac:dyDescent="0.2">
      <c r="A55" s="27">
        <f>'overzicht ZOAB'!A55</f>
        <v>0.66010000000000013</v>
      </c>
      <c r="B55" s="27">
        <f t="shared" si="3"/>
        <v>3.1125655527634829E-3</v>
      </c>
      <c r="C55" s="27">
        <f t="shared" si="3"/>
        <v>2.5738827149373727E-5</v>
      </c>
      <c r="D55" s="27">
        <f t="shared" si="3"/>
        <v>4.3978475683195215E-3</v>
      </c>
      <c r="E55" s="27">
        <f t="shared" si="3"/>
        <v>3.6552982070564929E-4</v>
      </c>
    </row>
    <row r="56" spans="1:5" x14ac:dyDescent="0.2">
      <c r="A56" s="27">
        <f>'overzicht ZOAB'!A56</f>
        <v>0.67010000000000014</v>
      </c>
      <c r="B56" s="27">
        <f t="shared" si="3"/>
        <v>2.0525044496220958E-3</v>
      </c>
      <c r="C56" s="27">
        <f t="shared" si="3"/>
        <v>1.6850039345272293E-5</v>
      </c>
      <c r="D56" s="27">
        <f t="shared" si="3"/>
        <v>3.1103561744167218E-3</v>
      </c>
      <c r="E56" s="27">
        <f t="shared" si="3"/>
        <v>2.4650016090397577E-4</v>
      </c>
    </row>
    <row r="57" spans="1:5" x14ac:dyDescent="0.2">
      <c r="A57" s="27">
        <f>'overzicht ZOAB'!A57</f>
        <v>0.68010000000000015</v>
      </c>
      <c r="B57" s="27">
        <f t="shared" ref="B57:E59" si="4">IF(B$14&lt;$A57,TDIST(($A57-B$14)/B$15,B$16,1),1-TDIST((B$14-$A57)/B$15,B$16,1))</f>
        <v>1.3493725481139363E-3</v>
      </c>
      <c r="C57" s="27">
        <f t="shared" si="4"/>
        <v>1.1082267486242037E-5</v>
      </c>
      <c r="D57" s="27">
        <f t="shared" si="4"/>
        <v>2.1956345639599353E-3</v>
      </c>
      <c r="E57" s="27">
        <f t="shared" si="4"/>
        <v>1.6656639878202974E-4</v>
      </c>
    </row>
    <row r="58" spans="1:5" x14ac:dyDescent="0.2">
      <c r="A58" s="27">
        <f>'overzicht ZOAB'!A58</f>
        <v>0.69010000000000016</v>
      </c>
      <c r="B58" s="27">
        <f t="shared" si="4"/>
        <v>8.8542828035334433E-4</v>
      </c>
      <c r="C58" s="27">
        <f t="shared" si="4"/>
        <v>7.3243597896332955E-6</v>
      </c>
      <c r="D58" s="27">
        <f t="shared" si="4"/>
        <v>1.5481863224539546E-3</v>
      </c>
      <c r="E58" s="27">
        <f t="shared" si="4"/>
        <v>1.1283458132694651E-4</v>
      </c>
    </row>
    <row r="59" spans="1:5" x14ac:dyDescent="0.2">
      <c r="A59" s="27">
        <f>'overzicht ZOAB'!A59</f>
        <v>0.70010000000000017</v>
      </c>
      <c r="B59" s="27">
        <f t="shared" si="4"/>
        <v>5.8048345975442639E-4</v>
      </c>
      <c r="C59" s="27">
        <f t="shared" si="4"/>
        <v>4.8652017894278457E-6</v>
      </c>
      <c r="D59" s="27">
        <f t="shared" si="4"/>
        <v>1.0911900057803039E-3</v>
      </c>
      <c r="E59" s="27">
        <f t="shared" si="4"/>
        <v>7.6658557314343421E-5</v>
      </c>
    </row>
    <row r="60" spans="1:5" x14ac:dyDescent="0.2">
      <c r="A60" s="27"/>
      <c r="B60" s="2"/>
      <c r="C60" s="2"/>
      <c r="D60" s="2"/>
      <c r="E60" s="2"/>
    </row>
    <row r="61" spans="1:5" x14ac:dyDescent="0.2">
      <c r="A61" s="27"/>
      <c r="B61" s="2"/>
      <c r="C61" s="2"/>
      <c r="D61" s="2"/>
      <c r="E61" s="2"/>
    </row>
    <row r="62" spans="1:5" x14ac:dyDescent="0.2">
      <c r="A62" s="27"/>
      <c r="B62" s="2"/>
      <c r="C62" s="2"/>
      <c r="D62" s="2"/>
      <c r="E62" s="2"/>
    </row>
    <row r="63" spans="1:5" x14ac:dyDescent="0.2">
      <c r="A63" s="27"/>
      <c r="B63" s="2"/>
      <c r="C63" s="2"/>
      <c r="D63" s="2"/>
      <c r="E63" s="2"/>
    </row>
    <row r="64" spans="1:5" x14ac:dyDescent="0.2">
      <c r="A64" s="27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  <row r="72" spans="2:5" x14ac:dyDescent="0.2">
      <c r="B72" s="2"/>
      <c r="C72" s="2"/>
      <c r="D72" s="2"/>
      <c r="E72" s="2"/>
    </row>
    <row r="73" spans="2:5" x14ac:dyDescent="0.2">
      <c r="B73" s="2"/>
      <c r="C73" s="2"/>
      <c r="D73" s="2"/>
      <c r="E73" s="2"/>
    </row>
    <row r="74" spans="2:5" x14ac:dyDescent="0.2">
      <c r="B74" s="2"/>
      <c r="C74" s="2"/>
      <c r="D74" s="2"/>
      <c r="E74" s="2"/>
    </row>
    <row r="75" spans="2:5" x14ac:dyDescent="0.2">
      <c r="B75" s="2"/>
      <c r="C75" s="2"/>
      <c r="D75" s="2"/>
      <c r="E75" s="2"/>
    </row>
    <row r="76" spans="2:5" x14ac:dyDescent="0.2">
      <c r="B76" s="2"/>
      <c r="C76" s="2"/>
      <c r="D76" s="2"/>
      <c r="E76" s="2"/>
    </row>
    <row r="77" spans="2:5" x14ac:dyDescent="0.2">
      <c r="B77" s="2"/>
      <c r="C77" s="2"/>
      <c r="D77" s="2"/>
      <c r="E77" s="2"/>
    </row>
    <row r="78" spans="2:5" x14ac:dyDescent="0.2">
      <c r="B78" s="2"/>
      <c r="C78" s="2"/>
      <c r="D78" s="2"/>
      <c r="E78" s="2"/>
    </row>
    <row r="79" spans="2:5" x14ac:dyDescent="0.2">
      <c r="B79" s="2"/>
      <c r="C79" s="2"/>
      <c r="D79" s="2"/>
      <c r="E79" s="2"/>
    </row>
    <row r="80" spans="2:5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</sheetData>
  <phoneticPr fontId="5" type="noConversion"/>
  <pageMargins left="0.51181102362204722" right="0.31496062992125984" top="0.86614173228346458" bottom="0.98425196850393704" header="0.51181102362204722" footer="0.51181102362204722"/>
  <pageSetup paperSize="9" scale="74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13" workbookViewId="0">
      <selection activeCell="W21" sqref="W21"/>
    </sheetView>
  </sheetViews>
  <sheetFormatPr defaultRowHeight="12.75" x14ac:dyDescent="0.2"/>
  <cols>
    <col min="1" max="1" width="12.28515625" customWidth="1"/>
    <col min="2" max="2" width="9" customWidth="1"/>
    <col min="3" max="3" width="8.42578125" customWidth="1"/>
    <col min="4" max="4" width="10.7109375" customWidth="1"/>
    <col min="5" max="5" width="10.28515625" customWidth="1"/>
    <col min="6" max="6" width="7" customWidth="1"/>
    <col min="7" max="7" width="9.5703125" customWidth="1"/>
    <col min="8" max="8" width="7.5703125" customWidth="1"/>
    <col min="9" max="11" width="10.7109375" customWidth="1"/>
    <col min="12" max="12" width="10.28515625" customWidth="1"/>
    <col min="14" max="14" width="10.7109375" customWidth="1"/>
    <col min="16" max="16" width="12.42578125" bestFit="1" customWidth="1"/>
  </cols>
  <sheetData>
    <row r="1" spans="1:31" x14ac:dyDescent="0.2">
      <c r="A1" t="s">
        <v>22</v>
      </c>
      <c r="F1" t="s">
        <v>27</v>
      </c>
      <c r="H1" s="26">
        <f>'overzicht ZOAB'!N6</f>
        <v>2</v>
      </c>
      <c r="I1" s="26"/>
      <c r="J1" s="26"/>
      <c r="M1" t="s">
        <v>29</v>
      </c>
      <c r="R1" s="1"/>
      <c r="S1" s="13"/>
      <c r="T1" s="13"/>
    </row>
    <row r="2" spans="1:31" x14ac:dyDescent="0.2">
      <c r="M2" t="s">
        <v>30</v>
      </c>
      <c r="S2" s="13"/>
      <c r="T2" s="13"/>
    </row>
    <row r="3" spans="1:31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7" t="s">
        <v>47</v>
      </c>
      <c r="J3" s="7" t="s">
        <v>52</v>
      </c>
      <c r="K3" s="7"/>
      <c r="L3" s="7" t="s">
        <v>28</v>
      </c>
      <c r="M3" s="7" t="s">
        <v>8</v>
      </c>
      <c r="N3" s="7" t="s">
        <v>53</v>
      </c>
      <c r="O3" s="7" t="s">
        <v>54</v>
      </c>
      <c r="P3" s="7" t="s">
        <v>44</v>
      </c>
      <c r="Q3" s="7"/>
      <c r="S3" s="13"/>
      <c r="T3" s="13"/>
    </row>
    <row r="4" spans="1:31" x14ac:dyDescent="0.2">
      <c r="A4" s="4" t="s">
        <v>4</v>
      </c>
      <c r="B4" s="4" t="s">
        <v>5</v>
      </c>
      <c r="C4" s="3">
        <f>F4+1</f>
        <v>3</v>
      </c>
      <c r="D4" s="3">
        <v>0.48670000000000002</v>
      </c>
      <c r="E4" s="16">
        <v>4.75E-4</v>
      </c>
      <c r="F4" s="4">
        <v>2</v>
      </c>
      <c r="G4" s="16">
        <v>1.6670000000000001E-4</v>
      </c>
      <c r="H4" s="17">
        <v>3</v>
      </c>
      <c r="I4" s="25"/>
      <c r="J4" s="25"/>
      <c r="K4" s="10"/>
      <c r="L4" s="19">
        <f>E$10*(1+1/C4)/2+G$10*(1/H$1-1/2)+2*I$10</f>
        <v>2.5742320000000001E-3</v>
      </c>
      <c r="M4" s="14">
        <f>(L4^2)/(N4+O4+P4)</f>
        <v>18.712308862906148</v>
      </c>
      <c r="N4" s="24">
        <f>((E$10*(1+1/C4)/2)^2)/F$10</f>
        <v>2.2928985498239999E-7</v>
      </c>
      <c r="O4" s="24">
        <f>((G$10*(1/H$1-1/2))^2)/H$10</f>
        <v>0</v>
      </c>
      <c r="P4">
        <f>(2*I$10)^2/J$10</f>
        <v>1.2484444444444443E-7</v>
      </c>
      <c r="S4" s="13"/>
      <c r="T4" s="13"/>
    </row>
    <row r="5" spans="1:31" x14ac:dyDescent="0.2">
      <c r="A5" s="4" t="s">
        <v>4</v>
      </c>
      <c r="B5" s="4" t="s">
        <v>6</v>
      </c>
      <c r="C5" s="3">
        <f>F5+1</f>
        <v>8</v>
      </c>
      <c r="D5" s="18">
        <v>0.3881</v>
      </c>
      <c r="E5" s="16">
        <v>2.5054999999999999E-3</v>
      </c>
      <c r="F5" s="4">
        <v>7</v>
      </c>
      <c r="G5" s="16">
        <v>2.5000000000000001E-4</v>
      </c>
      <c r="H5" s="17">
        <v>7</v>
      </c>
      <c r="I5" s="25"/>
      <c r="J5" s="25"/>
      <c r="K5" s="10"/>
      <c r="L5" s="19">
        <f>E$10*(1+1/C5)/2+G$10*(1/H$1-1/2)+2*I$10</f>
        <v>2.3376332499999999E-3</v>
      </c>
      <c r="M5" s="14">
        <f>(L5^2)/(N5+O5+P5)</f>
        <v>18.968848822137755</v>
      </c>
      <c r="N5" s="24">
        <f>((E$10*(1+1/C5)/2)^2)/F$10</f>
        <v>1.6323467215055621E-7</v>
      </c>
      <c r="O5" s="24">
        <f>((G$10*(1/H$1-1/2))^2)/H$10</f>
        <v>0</v>
      </c>
      <c r="P5">
        <f>(2*I$10)^2/J$10</f>
        <v>1.2484444444444443E-7</v>
      </c>
      <c r="S5" s="13"/>
      <c r="T5" s="13"/>
    </row>
    <row r="6" spans="1:31" ht="6.75" customHeight="1" x14ac:dyDescent="0.2">
      <c r="A6" s="3"/>
      <c r="B6" s="3"/>
      <c r="C6" s="3"/>
      <c r="D6" s="3">
        <v>1</v>
      </c>
      <c r="E6" s="6"/>
      <c r="F6" s="4"/>
      <c r="G6" s="6"/>
      <c r="H6" s="17"/>
      <c r="I6" s="25"/>
      <c r="J6" s="25"/>
      <c r="K6" s="10"/>
      <c r="L6" s="19"/>
      <c r="M6" s="14"/>
      <c r="N6" s="24"/>
      <c r="O6" s="24"/>
      <c r="S6" s="13"/>
      <c r="T6" s="13"/>
    </row>
    <row r="7" spans="1:31" x14ac:dyDescent="0.2">
      <c r="A7" s="4" t="s">
        <v>7</v>
      </c>
      <c r="B7" s="4" t="s">
        <v>5</v>
      </c>
      <c r="C7" s="3">
        <f>F7+1</f>
        <v>1</v>
      </c>
      <c r="D7" s="18">
        <v>0.47</v>
      </c>
      <c r="E7" s="16">
        <v>0</v>
      </c>
      <c r="F7" s="4">
        <v>0</v>
      </c>
      <c r="G7" s="16">
        <v>2.0000000000000001E-4</v>
      </c>
      <c r="H7" s="17">
        <v>1</v>
      </c>
      <c r="I7" s="25"/>
      <c r="J7" s="25"/>
      <c r="K7" s="10"/>
      <c r="L7" s="19">
        <f>E$10*(1+1/C7)/2+G$10*(1/H$1-1/2)+2*I$10</f>
        <v>3.3313479999999996E-3</v>
      </c>
      <c r="M7" s="14">
        <f>(L7^2)/(N7+O7+P7)</f>
        <v>17.320231090821078</v>
      </c>
      <c r="N7" s="24">
        <f>((E$10*(1+1/C7)/2)^2)/F$10</f>
        <v>5.1590217371039992E-7</v>
      </c>
      <c r="O7" s="24">
        <f>((G$10*(1/H$1-1/2))^2)/H$10</f>
        <v>0</v>
      </c>
      <c r="P7">
        <f>(2*I$10)^2/J$10</f>
        <v>1.2484444444444443E-7</v>
      </c>
      <c r="R7" s="10"/>
      <c r="S7" s="9"/>
    </row>
    <row r="8" spans="1:31" x14ac:dyDescent="0.2">
      <c r="A8" s="4" t="s">
        <v>7</v>
      </c>
      <c r="B8" s="4" t="s">
        <v>6</v>
      </c>
      <c r="C8" s="3">
        <f>F8+1</f>
        <v>2</v>
      </c>
      <c r="D8" s="18">
        <v>0.42299999999999999</v>
      </c>
      <c r="E8" s="16">
        <v>4.2249799999999997E-3</v>
      </c>
      <c r="F8" s="20">
        <v>1</v>
      </c>
      <c r="G8" s="16">
        <v>5.0000000000000002E-5</v>
      </c>
      <c r="H8" s="17">
        <v>1</v>
      </c>
      <c r="I8" s="25"/>
      <c r="J8" s="25"/>
      <c r="K8" s="10"/>
      <c r="L8" s="19">
        <f>E$10*(1+1/C8)/2+G$10*(1/H$1-1/2)+2*I$10</f>
        <v>2.7635109999999997E-3</v>
      </c>
      <c r="M8" s="14">
        <f>(L8^2)/(N8+O8+P8)</f>
        <v>18.400645171107879</v>
      </c>
      <c r="N8" s="24">
        <f>((E$10*(1+1/C8)/2)^2)/F$10</f>
        <v>2.9019497271210003E-7</v>
      </c>
      <c r="O8" s="24">
        <f>((G$10*(1/H$1-1/2))^2)/H$10</f>
        <v>0</v>
      </c>
      <c r="P8">
        <f>(2*I$10)^2/J$10</f>
        <v>1.2484444444444443E-7</v>
      </c>
      <c r="R8" s="10"/>
      <c r="S8" s="9"/>
    </row>
    <row r="9" spans="1:31" ht="4.5" customHeight="1" x14ac:dyDescent="0.2">
      <c r="A9" s="3"/>
      <c r="B9" s="3"/>
      <c r="C9" s="3"/>
      <c r="D9" s="3"/>
      <c r="E9" s="3"/>
      <c r="F9" s="4"/>
      <c r="G9" s="3"/>
      <c r="H9" s="3"/>
      <c r="I9" s="12"/>
      <c r="J9" s="12"/>
      <c r="R9" s="10"/>
      <c r="S9" s="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">
      <c r="A10" s="4" t="s">
        <v>17</v>
      </c>
      <c r="B10" s="3"/>
      <c r="C10" s="3"/>
      <c r="D10" s="3"/>
      <c r="E10" s="6">
        <f>SUMPRODUCT(F4:F8,E4:E8)/SUM(F4:F8)</f>
        <v>2.2713479999999999E-3</v>
      </c>
      <c r="F10" s="3">
        <f>SUM(F4:F8)</f>
        <v>10</v>
      </c>
      <c r="G10" s="6">
        <f>SUMPRODUCT(H4:H8,G4:G8)/SUM(H4:H8)</f>
        <v>2.0834166666666668E-4</v>
      </c>
      <c r="H10" s="3">
        <f>SUM(H4:H8)</f>
        <v>12</v>
      </c>
      <c r="I10" s="19">
        <f>'overzicht ZOAB'!O6</f>
        <v>5.2999999999999998E-4</v>
      </c>
      <c r="J10" s="12">
        <f>'overzicht ZOAB'!P6</f>
        <v>9</v>
      </c>
      <c r="L10" s="19"/>
      <c r="M10" s="14"/>
      <c r="N10" s="19"/>
      <c r="O10" s="19"/>
      <c r="U10" s="13"/>
      <c r="V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">
      <c r="U11" s="13"/>
      <c r="V11" s="13"/>
      <c r="W11" s="13"/>
      <c r="Y11" s="13"/>
      <c r="AA11" s="13"/>
      <c r="AB11" s="13"/>
      <c r="AC11" s="13"/>
    </row>
    <row r="12" spans="1:31" x14ac:dyDescent="0.2">
      <c r="A12" t="str">
        <f>CONCATENATE(I12,N12,O12)</f>
        <v>Kans op waarde hoger dan grens FAP[135] voor gemiddelde van 2 kernen</v>
      </c>
      <c r="I12" s="34" t="s">
        <v>56</v>
      </c>
      <c r="N12">
        <f>H1</f>
        <v>2</v>
      </c>
      <c r="O12" t="s">
        <v>51</v>
      </c>
      <c r="U12" s="13"/>
      <c r="V12" s="13"/>
      <c r="X12" s="13"/>
      <c r="Y12" s="13"/>
      <c r="Z12" s="13"/>
      <c r="AA12" s="13"/>
      <c r="AB12" s="13"/>
      <c r="AC12" s="13"/>
    </row>
    <row r="14" spans="1:31" x14ac:dyDescent="0.2">
      <c r="A14" t="s">
        <v>2</v>
      </c>
      <c r="B14" s="15">
        <f>D4</f>
        <v>0.48670000000000002</v>
      </c>
      <c r="C14" s="15">
        <f>D5</f>
        <v>0.3881</v>
      </c>
      <c r="D14" s="15">
        <f>D7</f>
        <v>0.47</v>
      </c>
      <c r="E14" s="15">
        <f>D8</f>
        <v>0.42299999999999999</v>
      </c>
    </row>
    <row r="15" spans="1:31" x14ac:dyDescent="0.2">
      <c r="A15" t="s">
        <v>20</v>
      </c>
      <c r="B15" s="15">
        <f>SQRT(L4)</f>
        <v>5.0736889932277089E-2</v>
      </c>
      <c r="C15" s="15">
        <f>SQRT(L5)</f>
        <v>4.8349077033589795E-2</v>
      </c>
      <c r="D15" s="15">
        <f>SQRT(L7)</f>
        <v>5.7717830867072606E-2</v>
      </c>
      <c r="E15" s="15">
        <f>SQRT(L8)</f>
        <v>5.2569106897492557E-2</v>
      </c>
    </row>
    <row r="16" spans="1:31" x14ac:dyDescent="0.2">
      <c r="A16" t="s">
        <v>21</v>
      </c>
      <c r="B16" s="11">
        <f>M4</f>
        <v>18.712308862906148</v>
      </c>
      <c r="C16" s="11">
        <f>M5</f>
        <v>18.968848822137755</v>
      </c>
      <c r="D16" s="11">
        <f>M7</f>
        <v>17.320231090821078</v>
      </c>
      <c r="E16" s="11">
        <f>M8</f>
        <v>18.400645171107879</v>
      </c>
    </row>
    <row r="18" spans="1:5" x14ac:dyDescent="0.2">
      <c r="A18" s="4" t="s">
        <v>19</v>
      </c>
      <c r="B18" s="4" t="s">
        <v>10</v>
      </c>
      <c r="C18" s="4" t="s">
        <v>11</v>
      </c>
      <c r="D18" s="4" t="s">
        <v>12</v>
      </c>
      <c r="E18" s="4" t="s">
        <v>13</v>
      </c>
    </row>
    <row r="19" spans="1:5" x14ac:dyDescent="0.2">
      <c r="A19" s="27">
        <f>'overzicht ZOAB'!A19</f>
        <v>0.30010000000000003</v>
      </c>
      <c r="B19" s="27">
        <f>IF(B$14&lt;$A19,TDIST(($A19-B$14)/B$15,B$16,1),1-TDIST((B$14-$A19)/B$15,B$16,1))</f>
        <v>0.9991391415322366</v>
      </c>
      <c r="C19" s="27">
        <f t="shared" ref="B19:E40" si="0">IF(C$14&lt;$A19,TDIST(($A19-C$14)/C$15,C$16,1),1-TDIST((C$14-$A19)/C$15,C$16,1))</f>
        <v>0.95729257873650364</v>
      </c>
      <c r="D19" s="27">
        <f t="shared" si="0"/>
        <v>0.99545923959960392</v>
      </c>
      <c r="E19" s="27">
        <f t="shared" si="0"/>
        <v>0.98442994579875887</v>
      </c>
    </row>
    <row r="20" spans="1:5" x14ac:dyDescent="0.2">
      <c r="A20" s="27">
        <f>'overzicht ZOAB'!A20</f>
        <v>0.31010000000000004</v>
      </c>
      <c r="B20" s="27">
        <f t="shared" si="0"/>
        <v>0.99866568244163578</v>
      </c>
      <c r="C20" s="27">
        <f t="shared" si="0"/>
        <v>0.93795984856586834</v>
      </c>
      <c r="D20" s="27">
        <f t="shared" si="0"/>
        <v>0.99345196048896445</v>
      </c>
      <c r="E20" s="27">
        <f t="shared" si="0"/>
        <v>0.97719585993602254</v>
      </c>
    </row>
    <row r="21" spans="1:5" x14ac:dyDescent="0.2">
      <c r="A21" s="27">
        <f>'overzicht ZOAB'!A21</f>
        <v>0.32010000000000005</v>
      </c>
      <c r="B21" s="27">
        <f t="shared" si="0"/>
        <v>0.99793601749026495</v>
      </c>
      <c r="C21" s="27">
        <f t="shared" si="0"/>
        <v>0.91168804395806291</v>
      </c>
      <c r="D21" s="27">
        <f t="shared" si="0"/>
        <v>0.99060413328224439</v>
      </c>
      <c r="E21" s="27">
        <f t="shared" si="0"/>
        <v>0.96700630040522351</v>
      </c>
    </row>
    <row r="22" spans="1:5" x14ac:dyDescent="0.2">
      <c r="A22" s="27">
        <f>'overzicht ZOAB'!A22</f>
        <v>0.33010000000000006</v>
      </c>
      <c r="B22" s="27">
        <f t="shared" si="0"/>
        <v>0.99681785794562794</v>
      </c>
      <c r="C22" s="27">
        <f t="shared" si="0"/>
        <v>0.87707808118906638</v>
      </c>
      <c r="D22" s="27">
        <f t="shared" si="0"/>
        <v>0.9866003355820786</v>
      </c>
      <c r="E22" s="27">
        <f t="shared" si="0"/>
        <v>0.95292754912435995</v>
      </c>
    </row>
    <row r="23" spans="1:5" x14ac:dyDescent="0.2">
      <c r="A23" s="27">
        <f>'overzicht ZOAB'!A23</f>
        <v>0.34010000000000007</v>
      </c>
      <c r="B23" s="27">
        <f t="shared" si="0"/>
        <v>0.99511699474576742</v>
      </c>
      <c r="C23" s="27">
        <f t="shared" si="0"/>
        <v>0.83301180818114062</v>
      </c>
      <c r="D23" s="27">
        <f t="shared" si="0"/>
        <v>0.98103122103363616</v>
      </c>
      <c r="E23" s="27">
        <f t="shared" si="0"/>
        <v>0.93389286509453884</v>
      </c>
    </row>
    <row r="24" spans="1:5" x14ac:dyDescent="0.2">
      <c r="A24" s="27">
        <f>'overzicht ZOAB'!A24</f>
        <v>0.35010000000000002</v>
      </c>
      <c r="B24" s="27">
        <f t="shared" si="0"/>
        <v>0.99255376417396901</v>
      </c>
      <c r="C24" s="27">
        <f t="shared" si="0"/>
        <v>0.77893978435879552</v>
      </c>
      <c r="D24" s="27">
        <f t="shared" si="0"/>
        <v>0.97338028469691285</v>
      </c>
      <c r="E24" s="27">
        <f t="shared" si="0"/>
        <v>0.9087724893425545</v>
      </c>
    </row>
    <row r="25" spans="1:5" x14ac:dyDescent="0.2">
      <c r="A25" s="27">
        <f>'overzicht ZOAB'!A25</f>
        <v>0.36010000000000003</v>
      </c>
      <c r="B25" s="27">
        <f t="shared" si="0"/>
        <v>0.98873478216480437</v>
      </c>
      <c r="C25" s="27">
        <f t="shared" si="0"/>
        <v>0.71515787948169585</v>
      </c>
      <c r="D25" s="27">
        <f t="shared" si="0"/>
        <v>0.96301746638328711</v>
      </c>
      <c r="E25" s="27">
        <f t="shared" si="0"/>
        <v>0.87649172563439859</v>
      </c>
    </row>
    <row r="26" spans="1:5" x14ac:dyDescent="0.2">
      <c r="A26" s="27">
        <f>'overzicht ZOAB'!A26</f>
        <v>0.37010000000000004</v>
      </c>
      <c r="B26" s="27">
        <f t="shared" si="0"/>
        <v>0.9831222006795246</v>
      </c>
      <c r="C26" s="27">
        <f t="shared" si="0"/>
        <v>0.64298893539294011</v>
      </c>
      <c r="D26" s="27">
        <f t="shared" si="0"/>
        <v>0.94920517127351245</v>
      </c>
      <c r="E26" s="27">
        <f t="shared" si="0"/>
        <v>0.83619459841917654</v>
      </c>
    </row>
    <row r="27" spans="1:5" x14ac:dyDescent="0.2">
      <c r="A27" s="27">
        <f>'overzicht ZOAB'!A27</f>
        <v>0.38009999999999999</v>
      </c>
      <c r="B27" s="27">
        <f t="shared" si="0"/>
        <v>0.97500555054984861</v>
      </c>
      <c r="C27" s="27">
        <f t="shared" si="0"/>
        <v>0.56478825382028897</v>
      </c>
      <c r="D27" s="27">
        <f t="shared" si="0"/>
        <v>0.93112311530310765</v>
      </c>
      <c r="E27" s="27">
        <f t="shared" si="0"/>
        <v>0.78743538692686355</v>
      </c>
    </row>
    <row r="28" spans="1:5" x14ac:dyDescent="0.2">
      <c r="A28" s="27">
        <f>'overzicht ZOAB'!A28</f>
        <v>0.3901</v>
      </c>
      <c r="B28" s="27">
        <f t="shared" si="0"/>
        <v>0.9634849667930202</v>
      </c>
      <c r="C28" s="27">
        <f t="shared" si="0"/>
        <v>0.48372981916895819</v>
      </c>
      <c r="D28" s="27">
        <f t="shared" si="0"/>
        <v>0.90791792375124691</v>
      </c>
      <c r="E28" s="27">
        <f t="shared" si="0"/>
        <v>0.73036330473041911</v>
      </c>
    </row>
    <row r="29" spans="1:5" x14ac:dyDescent="0.2">
      <c r="A29" s="27">
        <f>'overzicht ZOAB'!A29</f>
        <v>0.40010000000000001</v>
      </c>
      <c r="B29" s="27">
        <f t="shared" si="0"/>
        <v>0.94747853923217484</v>
      </c>
      <c r="C29" s="27">
        <f t="shared" si="0"/>
        <v>0.40339648068142148</v>
      </c>
      <c r="D29" s="27">
        <f t="shared" si="0"/>
        <v>0.87878083177823851</v>
      </c>
      <c r="E29" s="27">
        <f t="shared" si="0"/>
        <v>0.66585322601032138</v>
      </c>
    </row>
    <row r="30" spans="1:5" x14ac:dyDescent="0.2">
      <c r="A30" s="27">
        <f>'overzicht ZOAB'!A30</f>
        <v>0.41010000000000002</v>
      </c>
      <c r="B30" s="27">
        <f t="shared" si="0"/>
        <v>0.92576911241368764</v>
      </c>
      <c r="C30" s="27">
        <f t="shared" si="0"/>
        <v>0.32726610219598395</v>
      </c>
      <c r="D30" s="27">
        <f t="shared" si="0"/>
        <v>0.84305165129480431</v>
      </c>
      <c r="E30" s="27">
        <f t="shared" si="0"/>
        <v>0.59553524509747136</v>
      </c>
    </row>
    <row r="31" spans="1:5" x14ac:dyDescent="0.2">
      <c r="A31" s="27">
        <f>'overzicht ZOAB'!A31</f>
        <v>0.42010000000000003</v>
      </c>
      <c r="B31" s="27">
        <f t="shared" si="0"/>
        <v>0.89710462587884154</v>
      </c>
      <c r="C31" s="27">
        <f t="shared" si="0"/>
        <v>0.25822478490999495</v>
      </c>
      <c r="D31" s="27">
        <f t="shared" si="0"/>
        <v>0.80033963909694938</v>
      </c>
      <c r="E31" s="27">
        <f t="shared" si="0"/>
        <v>0.52169283116678322</v>
      </c>
    </row>
    <row r="32" spans="1:5" x14ac:dyDescent="0.2">
      <c r="A32" s="27">
        <f>'overzicht ZOAB'!A32</f>
        <v>0.43010000000000004</v>
      </c>
      <c r="B32" s="27">
        <f t="shared" si="0"/>
        <v>0.8603583653577167</v>
      </c>
      <c r="C32" s="27">
        <f t="shared" si="0"/>
        <v>0.19822794323434617</v>
      </c>
      <c r="D32" s="27">
        <f t="shared" si="0"/>
        <v>0.75064346247088132</v>
      </c>
      <c r="E32" s="27">
        <f t="shared" si="0"/>
        <v>0.44703151540986807</v>
      </c>
    </row>
    <row r="33" spans="1:6" x14ac:dyDescent="0.2">
      <c r="A33" s="27">
        <f>'overzicht ZOAB'!A33</f>
        <v>0.44010000000000005</v>
      </c>
      <c r="B33" s="27">
        <f t="shared" si="0"/>
        <v>0.81473987762313482</v>
      </c>
      <c r="C33" s="27">
        <f t="shared" si="0"/>
        <v>0.1481755614638352</v>
      </c>
      <c r="D33" s="27">
        <f t="shared" si="0"/>
        <v>0.69444575898336847</v>
      </c>
      <c r="E33" s="27">
        <f t="shared" si="0"/>
        <v>0.37435756392627151</v>
      </c>
    </row>
    <row r="34" spans="1:6" x14ac:dyDescent="0.2">
      <c r="A34" s="27">
        <f>'overzicht ZOAB'!A34</f>
        <v>0.4501</v>
      </c>
      <c r="B34" s="27">
        <f t="shared" si="0"/>
        <v>0.76002565263841748</v>
      </c>
      <c r="C34" s="27">
        <f t="shared" si="0"/>
        <v>0.10799626479959371</v>
      </c>
      <c r="D34" s="27">
        <f t="shared" si="0"/>
        <v>0.63275605844936889</v>
      </c>
      <c r="E34" s="27">
        <f t="shared" si="0"/>
        <v>0.30623450131033492</v>
      </c>
    </row>
    <row r="35" spans="1:6" x14ac:dyDescent="0.2">
      <c r="A35" s="27">
        <f>'overzicht ZOAB'!A35</f>
        <v>0.46010000000000001</v>
      </c>
      <c r="B35" s="27">
        <f t="shared" si="0"/>
        <v>0.69675751985466328</v>
      </c>
      <c r="C35" s="36">
        <f t="shared" si="0"/>
        <v>7.6877601947883997E-2</v>
      </c>
      <c r="D35" s="27">
        <f t="shared" si="0"/>
        <v>0.56708158100039274</v>
      </c>
      <c r="E35" s="27">
        <f t="shared" si="0"/>
        <v>0.24469258224320906</v>
      </c>
      <c r="F35" s="37">
        <f>1-B35</f>
        <v>0.30324248014533672</v>
      </c>
    </row>
    <row r="36" spans="1:6" x14ac:dyDescent="0.2">
      <c r="A36" s="27">
        <f>'overzicht ZOAB'!A36</f>
        <v>0.47010000000000002</v>
      </c>
      <c r="B36" s="27">
        <f t="shared" si="0"/>
        <v>0.62634628951560645</v>
      </c>
      <c r="C36" s="36">
        <f t="shared" si="0"/>
        <v>5.3556260238837708E-2</v>
      </c>
      <c r="D36" s="27">
        <f t="shared" si="0"/>
        <v>0.49931889068619772</v>
      </c>
      <c r="E36" s="27">
        <f t="shared" si="0"/>
        <v>0.19104917131867583</v>
      </c>
      <c r="F36" s="37">
        <f t="shared" ref="F36:F43" si="1">1-B36</f>
        <v>0.37365371048439355</v>
      </c>
    </row>
    <row r="37" spans="1:6" x14ac:dyDescent="0.2">
      <c r="A37" s="27">
        <f>'overzicht ZOAB'!A37</f>
        <v>0.48010000000000003</v>
      </c>
      <c r="B37" s="27">
        <f t="shared" si="0"/>
        <v>0.55102821962342796</v>
      </c>
      <c r="C37" s="36">
        <f t="shared" si="0"/>
        <v>3.6591638902258888E-2</v>
      </c>
      <c r="D37" s="27">
        <f t="shared" si="0"/>
        <v>0.43157765858057223</v>
      </c>
      <c r="E37" s="27">
        <f t="shared" si="0"/>
        <v>0.14586397172671028</v>
      </c>
      <c r="F37" s="37">
        <f t="shared" si="1"/>
        <v>0.44897178037657204</v>
      </c>
    </row>
    <row r="38" spans="1:6" x14ac:dyDescent="0.2">
      <c r="A38" s="27">
        <f>'overzicht ZOAB'!A38</f>
        <v>0.49010000000000004</v>
      </c>
      <c r="B38" s="27">
        <f t="shared" si="0"/>
        <v>0.47365529163113129</v>
      </c>
      <c r="C38" s="36">
        <f t="shared" si="0"/>
        <v>2.4575404223448775E-2</v>
      </c>
      <c r="D38" s="27">
        <f t="shared" si="0"/>
        <v>0.36596533486685962</v>
      </c>
      <c r="E38" s="27">
        <f t="shared" si="0"/>
        <v>0.10901614269573191</v>
      </c>
      <c r="F38" s="37">
        <f t="shared" si="1"/>
        <v>0.52634470836886871</v>
      </c>
    </row>
    <row r="39" spans="1:6" x14ac:dyDescent="0.2">
      <c r="A39" s="27">
        <f>'overzicht ZOAB'!A39</f>
        <v>0.50009999999999999</v>
      </c>
      <c r="B39" s="27">
        <f t="shared" si="0"/>
        <v>0.39734855454333207</v>
      </c>
      <c r="C39" s="36">
        <f t="shared" si="0"/>
        <v>1.6261628767043675E-2</v>
      </c>
      <c r="D39" s="27">
        <f t="shared" si="0"/>
        <v>0.30437223489432974</v>
      </c>
      <c r="E39" s="27">
        <f t="shared" si="0"/>
        <v>7.9863789998325177E-2</v>
      </c>
      <c r="F39" s="37">
        <f t="shared" si="1"/>
        <v>0.60265144545666793</v>
      </c>
    </row>
    <row r="40" spans="1:6" x14ac:dyDescent="0.2">
      <c r="A40" s="27">
        <f>'overzicht ZOAB'!A40</f>
        <v>0.5101</v>
      </c>
      <c r="B40" s="27">
        <f t="shared" si="0"/>
        <v>0.32508863741520649</v>
      </c>
      <c r="C40" s="36">
        <f t="shared" si="0"/>
        <v>1.0625603163066268E-2</v>
      </c>
      <c r="D40" s="27">
        <f t="shared" si="0"/>
        <v>0.24829642878290115</v>
      </c>
      <c r="E40" s="27">
        <f t="shared" si="0"/>
        <v>5.7436746064023117E-2</v>
      </c>
      <c r="F40" s="37">
        <f t="shared" si="1"/>
        <v>0.67491136258479356</v>
      </c>
    </row>
    <row r="41" spans="1:6" x14ac:dyDescent="0.2">
      <c r="A41" s="27">
        <f>'overzicht ZOAB'!A41</f>
        <v>0.52010000000000001</v>
      </c>
      <c r="B41" s="27">
        <f t="shared" ref="B41:E56" si="2">IF(B$14&lt;$A41,TDIST(($A41-B$14)/B$15,B$16,1),1-TDIST((B$14-$A41)/B$15,B$16,1))</f>
        <v>0.25933926650577432</v>
      </c>
      <c r="C41" s="36">
        <f t="shared" si="2"/>
        <v>6.8709036164309786E-3</v>
      </c>
      <c r="D41" s="27">
        <f t="shared" si="2"/>
        <v>0.19873693157542893</v>
      </c>
      <c r="E41" s="27">
        <f t="shared" si="2"/>
        <v>4.0619666979760841E-2</v>
      </c>
      <c r="F41" s="37">
        <f t="shared" si="1"/>
        <v>0.74066073349422568</v>
      </c>
    </row>
    <row r="42" spans="1:6" x14ac:dyDescent="0.2">
      <c r="A42" s="27">
        <f>'overzicht ZOAB'!A42</f>
        <v>0.53010000000000002</v>
      </c>
      <c r="B42" s="27">
        <f t="shared" si="2"/>
        <v>0.20178812341757341</v>
      </c>
      <c r="C42" s="36">
        <f t="shared" si="2"/>
        <v>4.4059198156925728E-3</v>
      </c>
      <c r="D42" s="27">
        <f t="shared" si="2"/>
        <v>0.15616606838955555</v>
      </c>
      <c r="E42" s="27">
        <f t="shared" si="2"/>
        <v>2.8297732042813193E-2</v>
      </c>
      <c r="F42" s="37">
        <f t="shared" si="1"/>
        <v>0.79821187658242665</v>
      </c>
    </row>
    <row r="43" spans="1:6" x14ac:dyDescent="0.2">
      <c r="A43" s="27">
        <f>'overzicht ZOAB'!A43</f>
        <v>0.54010000000000002</v>
      </c>
      <c r="B43" s="27">
        <f t="shared" si="2"/>
        <v>0.15325004668627959</v>
      </c>
      <c r="C43" s="36">
        <f t="shared" si="2"/>
        <v>2.8070497861193253E-3</v>
      </c>
      <c r="D43" s="27">
        <f t="shared" si="2"/>
        <v>0.12057366261885726</v>
      </c>
      <c r="E43" s="27">
        <f t="shared" si="2"/>
        <v>1.9454126956209988E-2</v>
      </c>
      <c r="F43" s="37">
        <f t="shared" si="1"/>
        <v>0.84674995331372038</v>
      </c>
    </row>
    <row r="44" spans="1:6" x14ac:dyDescent="0.2">
      <c r="A44" s="27">
        <f>'overzicht ZOAB'!A44</f>
        <v>0.55010000000000003</v>
      </c>
      <c r="B44" s="27">
        <f t="shared" si="2"/>
        <v>0.11372812321235749</v>
      </c>
      <c r="C44" s="27">
        <f t="shared" si="2"/>
        <v>1.7799713885322357E-3</v>
      </c>
      <c r="D44" s="27">
        <f t="shared" si="2"/>
        <v>9.1562366356248509E-2</v>
      </c>
      <c r="E44" s="27">
        <f t="shared" si="2"/>
        <v>1.32217135907157E-2</v>
      </c>
    </row>
    <row r="45" spans="1:6" x14ac:dyDescent="0.2">
      <c r="A45" s="27">
        <f>'overzicht ZOAB'!A45</f>
        <v>0.56010000000000004</v>
      </c>
      <c r="B45" s="27">
        <f t="shared" si="2"/>
        <v>8.2588558127623488E-2</v>
      </c>
      <c r="C45" s="27">
        <f t="shared" si="2"/>
        <v>1.1251524931857354E-3</v>
      </c>
      <c r="D45" s="27">
        <f t="shared" si="2"/>
        <v>6.8467867919356148E-2</v>
      </c>
      <c r="E45" s="27">
        <f t="shared" si="2"/>
        <v>8.898772064475622E-3</v>
      </c>
    </row>
    <row r="46" spans="1:6" x14ac:dyDescent="0.2">
      <c r="A46" s="27">
        <f>'overzicht ZOAB'!A46</f>
        <v>0.57010000000000005</v>
      </c>
      <c r="B46" s="27">
        <f t="shared" si="2"/>
        <v>5.8787508188684778E-2</v>
      </c>
      <c r="C46" s="27">
        <f t="shared" si="2"/>
        <v>7.1000071110318276E-4</v>
      </c>
      <c r="D46" s="27">
        <f t="shared" si="2"/>
        <v>5.0479569085781599E-2</v>
      </c>
      <c r="E46" s="27">
        <f t="shared" si="2"/>
        <v>5.9409596057409912E-3</v>
      </c>
    </row>
    <row r="47" spans="1:6" x14ac:dyDescent="0.2">
      <c r="A47" s="27">
        <f>'overzicht ZOAB'!A47</f>
        <v>0.58010000000000006</v>
      </c>
      <c r="B47" s="27">
        <f t="shared" si="2"/>
        <v>4.1092791826608736E-2</v>
      </c>
      <c r="C47" s="27">
        <f t="shared" si="2"/>
        <v>4.4781468757655553E-4</v>
      </c>
      <c r="D47" s="27">
        <f t="shared" si="2"/>
        <v>3.6744090432226879E-2</v>
      </c>
      <c r="E47" s="27">
        <f t="shared" si="2"/>
        <v>3.9404312199197503E-3</v>
      </c>
    </row>
    <row r="48" spans="1:6" x14ac:dyDescent="0.2">
      <c r="A48" s="27">
        <f>'overzicht ZOAB'!A48</f>
        <v>0.59010000000000007</v>
      </c>
      <c r="B48" s="27">
        <f t="shared" si="2"/>
        <v>2.8262314383581524E-2</v>
      </c>
      <c r="C48" s="27">
        <f t="shared" si="2"/>
        <v>2.8262215932552939E-4</v>
      </c>
      <c r="D48" s="27">
        <f t="shared" si="2"/>
        <v>2.6442406161030326E-2</v>
      </c>
      <c r="E48" s="27">
        <f t="shared" si="2"/>
        <v>2.6002836934491706E-3</v>
      </c>
    </row>
    <row r="49" spans="1:5" x14ac:dyDescent="0.2">
      <c r="A49" s="27">
        <f>'overzicht ZOAB'!A49</f>
        <v>0.60010000000000008</v>
      </c>
      <c r="B49" s="27">
        <f t="shared" si="2"/>
        <v>1.916347538382436E-2</v>
      </c>
      <c r="C49" s="27">
        <f t="shared" si="2"/>
        <v>1.7864714505653741E-4</v>
      </c>
      <c r="D49" s="27">
        <f t="shared" si="2"/>
        <v>1.8838902070806185E-2</v>
      </c>
      <c r="E49" s="27">
        <f t="shared" si="2"/>
        <v>1.7094880435752956E-3</v>
      </c>
    </row>
    <row r="50" spans="1:5" x14ac:dyDescent="0.2">
      <c r="A50" s="27">
        <f>'overzicht ZOAB'!A50</f>
        <v>0.61010000000000009</v>
      </c>
      <c r="B50" s="27">
        <f t="shared" si="2"/>
        <v>1.2835785170151803E-2</v>
      </c>
      <c r="C50" s="27">
        <f t="shared" si="2"/>
        <v>1.131941754189731E-4</v>
      </c>
      <c r="D50" s="27">
        <f t="shared" si="2"/>
        <v>1.330578178179824E-2</v>
      </c>
      <c r="E50" s="27">
        <f t="shared" si="2"/>
        <v>1.1210015877661599E-3</v>
      </c>
    </row>
    <row r="51" spans="1:5" x14ac:dyDescent="0.2">
      <c r="A51" s="27">
        <f>'overzicht ZOAB'!A51</f>
        <v>0.6201000000000001</v>
      </c>
      <c r="B51" s="27">
        <f t="shared" si="2"/>
        <v>8.5091282204132826E-3</v>
      </c>
      <c r="C51" s="27">
        <f t="shared" si="2"/>
        <v>7.1943907304788116E-5</v>
      </c>
      <c r="D51" s="27">
        <f t="shared" si="2"/>
        <v>9.3287773645343436E-3</v>
      </c>
      <c r="E51" s="27">
        <f t="shared" si="2"/>
        <v>7.3403343672606355E-4</v>
      </c>
    </row>
    <row r="52" spans="1:5" x14ac:dyDescent="0.2">
      <c r="A52" s="27">
        <f>'overzicht ZOAB'!A52</f>
        <v>0.6301000000000001</v>
      </c>
      <c r="B52" s="27">
        <f t="shared" si="2"/>
        <v>5.593151350926316E-3</v>
      </c>
      <c r="C52" s="27">
        <f t="shared" si="2"/>
        <v>4.5894705878708788E-5</v>
      </c>
      <c r="D52" s="27">
        <f t="shared" si="2"/>
        <v>6.500565385863427E-3</v>
      </c>
      <c r="E52" s="27">
        <f t="shared" si="2"/>
        <v>4.8041783938443323E-4</v>
      </c>
    </row>
    <row r="53" spans="1:5" x14ac:dyDescent="0.2">
      <c r="A53" s="27">
        <f>'overzicht ZOAB'!A53</f>
        <v>0.64010000000000011</v>
      </c>
      <c r="B53" s="27">
        <f t="shared" si="2"/>
        <v>3.6515966196835115E-3</v>
      </c>
      <c r="C53" s="27">
        <f t="shared" si="2"/>
        <v>2.939980166396402E-5</v>
      </c>
      <c r="D53" s="27">
        <f t="shared" si="2"/>
        <v>4.5074431823365754E-3</v>
      </c>
      <c r="E53" s="27">
        <f t="shared" si="2"/>
        <v>3.1455178728512369E-4</v>
      </c>
    </row>
    <row r="54" spans="1:5" x14ac:dyDescent="0.2">
      <c r="A54" s="27">
        <f>'overzicht ZOAB'!A54</f>
        <v>0.65010000000000012</v>
      </c>
      <c r="B54" s="27">
        <f t="shared" si="2"/>
        <v>2.3716708038848859E-3</v>
      </c>
      <c r="C54" s="27">
        <f t="shared" si="2"/>
        <v>1.8919809433071188E-5</v>
      </c>
      <c r="D54" s="27">
        <f t="shared" si="2"/>
        <v>3.1134186316267892E-3</v>
      </c>
      <c r="E54" s="27">
        <f t="shared" si="2"/>
        <v>2.061891308592794E-4</v>
      </c>
    </row>
    <row r="55" spans="1:5" x14ac:dyDescent="0.2">
      <c r="A55" s="27">
        <f>'overzicht ZOAB'!A55</f>
        <v>0.66010000000000013</v>
      </c>
      <c r="B55" s="27">
        <f t="shared" si="2"/>
        <v>1.5346284603027615E-3</v>
      </c>
      <c r="C55" s="27">
        <f t="shared" si="2"/>
        <v>1.2235567380309997E-5</v>
      </c>
      <c r="D55" s="27">
        <f t="shared" si="2"/>
        <v>2.1444265033471127E-3</v>
      </c>
      <c r="E55" s="27">
        <f t="shared" si="2"/>
        <v>1.3540314997393887E-4</v>
      </c>
    </row>
    <row r="56" spans="1:5" x14ac:dyDescent="0.2">
      <c r="A56" s="27">
        <f>'overzicht ZOAB'!A56</f>
        <v>0.67010000000000014</v>
      </c>
      <c r="B56" s="27">
        <f t="shared" si="2"/>
        <v>9.9060634788086886E-4</v>
      </c>
      <c r="C56" s="27">
        <f t="shared" si="2"/>
        <v>7.9539368504951185E-6</v>
      </c>
      <c r="D56" s="27">
        <f t="shared" si="2"/>
        <v>1.4741838277032191E-3</v>
      </c>
      <c r="E56" s="27">
        <f t="shared" si="2"/>
        <v>8.9131528022535944E-5</v>
      </c>
    </row>
    <row r="57" spans="1:5" x14ac:dyDescent="0.2">
      <c r="A57" s="27">
        <f>'overzicht ZOAB'!A57</f>
        <v>0.68010000000000015</v>
      </c>
      <c r="B57" s="27">
        <f t="shared" ref="B57:E59" si="3">IF(B$14&lt;$A57,TDIST(($A57-B$14)/B$15,B$16,1),1-TDIST((B$14-$A57)/B$15,B$16,1))</f>
        <v>6.3864621961677798E-4</v>
      </c>
      <c r="C57" s="27">
        <f t="shared" si="3"/>
        <v>5.1985404834543441E-6</v>
      </c>
      <c r="D57" s="27">
        <f t="shared" si="3"/>
        <v>1.0123294534758135E-3</v>
      </c>
      <c r="E57" s="27">
        <f t="shared" si="3"/>
        <v>5.8842151525206394E-5</v>
      </c>
    </row>
    <row r="58" spans="1:5" x14ac:dyDescent="0.2">
      <c r="A58" s="27">
        <f>'overzicht ZOAB'!A58</f>
        <v>0.69010000000000016</v>
      </c>
      <c r="B58" s="27">
        <f t="shared" si="3"/>
        <v>4.1165739031924704E-4</v>
      </c>
      <c r="C58" s="27">
        <f t="shared" si="3"/>
        <v>3.4165740445333677E-6</v>
      </c>
      <c r="D58" s="27">
        <f t="shared" si="3"/>
        <v>6.9494157550508751E-4</v>
      </c>
      <c r="E58" s="27">
        <f t="shared" si="3"/>
        <v>3.8974771175029071E-5</v>
      </c>
    </row>
    <row r="59" spans="1:5" x14ac:dyDescent="0.2">
      <c r="A59" s="27">
        <f>'overzicht ZOAB'!A59</f>
        <v>0.70010000000000017</v>
      </c>
      <c r="B59" s="27">
        <f t="shared" si="3"/>
        <v>2.6553901436457146E-4</v>
      </c>
      <c r="C59" s="27">
        <f t="shared" si="3"/>
        <v>2.2581897625933637E-6</v>
      </c>
      <c r="D59" s="27">
        <f t="shared" si="3"/>
        <v>4.7722417435911997E-4</v>
      </c>
      <c r="E59" s="27">
        <f t="shared" si="3"/>
        <v>2.5910221189821377E-5</v>
      </c>
    </row>
    <row r="60" spans="1:5" x14ac:dyDescent="0.2">
      <c r="B60" s="2"/>
      <c r="C60" s="2"/>
      <c r="D60" s="2"/>
      <c r="E60" s="2"/>
    </row>
    <row r="61" spans="1:5" x14ac:dyDescent="0.2">
      <c r="B61" s="2"/>
      <c r="C61" s="2"/>
      <c r="D61" s="2"/>
      <c r="E61" s="2"/>
    </row>
    <row r="62" spans="1:5" x14ac:dyDescent="0.2">
      <c r="B62" s="2"/>
      <c r="C62" s="2"/>
      <c r="D62" s="2"/>
      <c r="E62" s="2"/>
    </row>
    <row r="63" spans="1:5" x14ac:dyDescent="0.2">
      <c r="B63" s="2"/>
      <c r="C63" s="2"/>
      <c r="D63" s="2"/>
      <c r="E63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  <row r="72" spans="2:5" x14ac:dyDescent="0.2">
      <c r="B72" s="2"/>
      <c r="C72" s="2"/>
      <c r="D72" s="2"/>
      <c r="E72" s="2"/>
    </row>
    <row r="73" spans="2:5" x14ac:dyDescent="0.2">
      <c r="B73" s="2"/>
      <c r="C73" s="2"/>
      <c r="D73" s="2"/>
      <c r="E73" s="2"/>
    </row>
    <row r="74" spans="2:5" x14ac:dyDescent="0.2">
      <c r="B74" s="2"/>
      <c r="C74" s="2"/>
      <c r="D74" s="2"/>
      <c r="E74" s="2"/>
    </row>
    <row r="75" spans="2:5" x14ac:dyDescent="0.2">
      <c r="B75" s="2"/>
      <c r="C75" s="2"/>
      <c r="D75" s="2"/>
      <c r="E75" s="2"/>
    </row>
    <row r="76" spans="2:5" x14ac:dyDescent="0.2">
      <c r="B76" s="2"/>
      <c r="C76" s="2"/>
      <c r="D76" s="2"/>
      <c r="E76" s="2"/>
    </row>
    <row r="77" spans="2:5" x14ac:dyDescent="0.2">
      <c r="B77" s="2"/>
      <c r="C77" s="2"/>
      <c r="D77" s="2"/>
      <c r="E77" s="2"/>
    </row>
    <row r="78" spans="2:5" x14ac:dyDescent="0.2">
      <c r="B78" s="2"/>
      <c r="C78" s="2"/>
      <c r="D78" s="2"/>
      <c r="E78" s="2"/>
    </row>
    <row r="79" spans="2:5" x14ac:dyDescent="0.2">
      <c r="B79" s="2"/>
      <c r="C79" s="2"/>
      <c r="D79" s="2"/>
      <c r="E79" s="2"/>
    </row>
    <row r="80" spans="2:5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</sheetData>
  <phoneticPr fontId="5" type="noConversion"/>
  <pageMargins left="0.5" right="0.3" top="0.87" bottom="1" header="0.5" footer="0.5"/>
  <pageSetup paperSize="9" scale="7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13" workbookViewId="0">
      <selection activeCell="S37" sqref="S37"/>
    </sheetView>
  </sheetViews>
  <sheetFormatPr defaultRowHeight="12.75" x14ac:dyDescent="0.2"/>
  <cols>
    <col min="1" max="1" width="12.28515625" customWidth="1"/>
    <col min="2" max="2" width="9" customWidth="1"/>
    <col min="3" max="3" width="8.42578125" customWidth="1"/>
    <col min="4" max="4" width="10.7109375" customWidth="1"/>
    <col min="5" max="5" width="10.28515625" customWidth="1"/>
    <col min="6" max="6" width="7" customWidth="1"/>
    <col min="7" max="7" width="9.5703125" customWidth="1"/>
    <col min="8" max="8" width="7.5703125" customWidth="1"/>
    <col min="9" max="11" width="10.7109375" customWidth="1"/>
    <col min="16" max="16" width="12.42578125" bestFit="1" customWidth="1"/>
  </cols>
  <sheetData>
    <row r="1" spans="1:31" x14ac:dyDescent="0.2">
      <c r="A1" t="s">
        <v>22</v>
      </c>
      <c r="F1" t="s">
        <v>27</v>
      </c>
      <c r="H1" s="26">
        <f>'overzicht ZOAB'!N6</f>
        <v>2</v>
      </c>
      <c r="I1" s="26"/>
      <c r="J1" s="26"/>
      <c r="M1" t="s">
        <v>29</v>
      </c>
      <c r="R1" s="1"/>
      <c r="S1" s="13"/>
      <c r="T1" s="13"/>
    </row>
    <row r="2" spans="1:31" x14ac:dyDescent="0.2">
      <c r="M2" t="s">
        <v>30</v>
      </c>
      <c r="S2" s="13"/>
      <c r="T2" s="13"/>
    </row>
    <row r="3" spans="1:31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7" t="s">
        <v>47</v>
      </c>
      <c r="J3" s="7" t="s">
        <v>52</v>
      </c>
      <c r="K3" s="7"/>
      <c r="L3" s="7" t="s">
        <v>28</v>
      </c>
      <c r="M3" s="7" t="s">
        <v>8</v>
      </c>
      <c r="N3" s="7" t="s">
        <v>53</v>
      </c>
      <c r="O3" s="7" t="s">
        <v>54</v>
      </c>
      <c r="P3" s="7" t="s">
        <v>44</v>
      </c>
      <c r="Q3" s="7"/>
      <c r="S3" s="13"/>
      <c r="T3" s="13"/>
    </row>
    <row r="4" spans="1:31" x14ac:dyDescent="0.2">
      <c r="A4" s="4" t="s">
        <v>4</v>
      </c>
      <c r="B4" s="4" t="s">
        <v>5</v>
      </c>
      <c r="C4" s="3">
        <f>F4+1</f>
        <v>3</v>
      </c>
      <c r="D4" s="3">
        <v>0.48170000000000002</v>
      </c>
      <c r="E4" s="16">
        <v>1.75E-4</v>
      </c>
      <c r="F4" s="4">
        <v>2</v>
      </c>
      <c r="G4" s="16">
        <v>8.3330000000000003E-5</v>
      </c>
      <c r="H4" s="17">
        <v>3</v>
      </c>
      <c r="I4" s="25"/>
      <c r="J4" s="25"/>
      <c r="K4" s="10"/>
      <c r="L4" s="19">
        <f>E$10*(1+1/C4)/2+G$10*(1/H$1-1/2)+2*I$10</f>
        <v>2.20272E-3</v>
      </c>
      <c r="M4" s="14">
        <f>(L4^2)/(N4+O4+P4)</f>
        <v>18.995669407796857</v>
      </c>
      <c r="N4" s="24">
        <f>((E$10*(1+1/C4)/2)^2)/F$10</f>
        <v>1.3058089984000001E-7</v>
      </c>
      <c r="O4" s="24">
        <f>((G$10*(1/H$1-1/2))^2)/H$10</f>
        <v>0</v>
      </c>
      <c r="P4">
        <f>(2*I$10)^2/J$10</f>
        <v>1.2484444444444443E-7</v>
      </c>
      <c r="S4" s="13"/>
      <c r="T4" s="13"/>
    </row>
    <row r="5" spans="1:31" x14ac:dyDescent="0.2">
      <c r="A5" s="4" t="s">
        <v>4</v>
      </c>
      <c r="B5" s="4" t="s">
        <v>6</v>
      </c>
      <c r="C5" s="3">
        <f>F5+1</f>
        <v>8</v>
      </c>
      <c r="D5" s="18">
        <v>0.3831</v>
      </c>
      <c r="E5" s="16">
        <v>1.8844000000000001E-3</v>
      </c>
      <c r="F5" s="4">
        <v>7</v>
      </c>
      <c r="G5" s="16">
        <v>2.4379999999999999E-4</v>
      </c>
      <c r="H5" s="17">
        <v>8</v>
      </c>
      <c r="I5" s="25"/>
      <c r="J5" s="25"/>
      <c r="K5" s="10"/>
      <c r="L5" s="19">
        <f>E$10*(1+1/C5)/2+G$10*(1/H$1-1/2)+2*I$10</f>
        <v>2.02417E-3</v>
      </c>
      <c r="M5" s="14">
        <f>(L5^2)/(N5+O5+P5)</f>
        <v>18.811459283847192</v>
      </c>
      <c r="N5" s="24">
        <f>((E$10*(1+1/C5)/2)^2)/F$10</f>
        <v>9.2962378890000021E-8</v>
      </c>
      <c r="O5" s="24">
        <f>((G$10*(1/H$1-1/2))^2)/H$10</f>
        <v>0</v>
      </c>
      <c r="P5">
        <f>(2*I$10)^2/J$10</f>
        <v>1.2484444444444443E-7</v>
      </c>
      <c r="S5" s="13"/>
      <c r="T5" s="13"/>
    </row>
    <row r="6" spans="1:31" ht="6.75" customHeight="1" x14ac:dyDescent="0.2">
      <c r="A6" s="3"/>
      <c r="B6" s="3"/>
      <c r="C6" s="3"/>
      <c r="D6" s="3"/>
      <c r="E6" s="6"/>
      <c r="F6" s="4"/>
      <c r="G6" s="6"/>
      <c r="H6" s="17"/>
      <c r="I6" s="25"/>
      <c r="J6" s="25"/>
      <c r="K6" s="10"/>
      <c r="L6" s="19"/>
      <c r="M6" s="14"/>
      <c r="N6" s="24"/>
      <c r="O6" s="24"/>
      <c r="S6" s="13"/>
      <c r="T6" s="13"/>
    </row>
    <row r="7" spans="1:31" x14ac:dyDescent="0.2">
      <c r="A7" s="4" t="s">
        <v>7</v>
      </c>
      <c r="B7" s="4" t="s">
        <v>5</v>
      </c>
      <c r="C7" s="3">
        <f>F7+1</f>
        <v>1</v>
      </c>
      <c r="D7" s="18">
        <v>0.45</v>
      </c>
      <c r="E7" s="16">
        <v>0</v>
      </c>
      <c r="F7" s="4">
        <v>0</v>
      </c>
      <c r="G7" s="16">
        <v>2.0000000000000001E-4</v>
      </c>
      <c r="H7" s="17">
        <v>1</v>
      </c>
      <c r="I7" s="25"/>
      <c r="J7" s="25"/>
      <c r="K7" s="10"/>
      <c r="L7" s="19">
        <f>E$10*(1+1/C7)/2+G$10*(1/H$1-1/2)+2*I$10</f>
        <v>2.7740799999999999E-3</v>
      </c>
      <c r="M7" s="14">
        <f>(L7^2)/(N7+O7+P7)</f>
        <v>18.381685995822377</v>
      </c>
      <c r="N7" s="24">
        <f>((E$10*(1+1/C7)/2)^2)/F$10</f>
        <v>2.9380702464000011E-7</v>
      </c>
      <c r="O7" s="24">
        <f>((G$10*(1/H$1-1/2))^2)/H$10</f>
        <v>0</v>
      </c>
      <c r="P7">
        <f>(2*I$10)^2/J$10</f>
        <v>1.2484444444444443E-7</v>
      </c>
      <c r="R7" s="10"/>
      <c r="S7" s="9"/>
    </row>
    <row r="8" spans="1:31" x14ac:dyDescent="0.2">
      <c r="A8" s="4" t="s">
        <v>7</v>
      </c>
      <c r="B8" s="4" t="s">
        <v>6</v>
      </c>
      <c r="C8" s="3">
        <f>F8+1</f>
        <v>2</v>
      </c>
      <c r="D8" s="18">
        <v>0.41</v>
      </c>
      <c r="E8" s="16">
        <v>3.5999999999999999E-3</v>
      </c>
      <c r="F8" s="20">
        <v>1</v>
      </c>
      <c r="G8" s="16">
        <v>1E-4</v>
      </c>
      <c r="H8" s="17">
        <v>2</v>
      </c>
      <c r="I8" s="25"/>
      <c r="J8" s="25"/>
      <c r="K8" s="10"/>
      <c r="L8" s="19">
        <f>E$10*(1+1/C8)/2+G$10*(1/H$1-1/2)+2*I$10</f>
        <v>2.34556E-3</v>
      </c>
      <c r="M8" s="14">
        <f>(L8^2)/(N8+O8+P8)</f>
        <v>18.963960999618944</v>
      </c>
      <c r="N8" s="24">
        <f>((E$10*(1+1/C8)/2)^2)/F$10</f>
        <v>1.6526645136000005E-7</v>
      </c>
      <c r="O8" s="24">
        <f>((G$10*(1/H$1-1/2))^2)/H$10</f>
        <v>0</v>
      </c>
      <c r="P8">
        <f>(2*I$10)^2/J$10</f>
        <v>1.2484444444444443E-7</v>
      </c>
      <c r="R8" s="10"/>
      <c r="S8" s="9"/>
    </row>
    <row r="9" spans="1:31" ht="4.5" customHeight="1" x14ac:dyDescent="0.2">
      <c r="A9" s="3"/>
      <c r="B9" s="3"/>
      <c r="C9" s="3"/>
      <c r="D9" s="3"/>
      <c r="E9" s="3"/>
      <c r="F9" s="4"/>
      <c r="G9" s="3"/>
      <c r="H9" s="3"/>
      <c r="I9" s="12"/>
      <c r="J9" s="12"/>
      <c r="R9" s="10"/>
      <c r="S9" s="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">
      <c r="A10" s="4" t="s">
        <v>17</v>
      </c>
      <c r="B10" s="3"/>
      <c r="C10" s="3"/>
      <c r="D10" s="3"/>
      <c r="E10" s="6">
        <f>SUMPRODUCT(F4:F8,E4:E8)/SUM(F4:F8)</f>
        <v>1.7140800000000002E-3</v>
      </c>
      <c r="F10" s="3">
        <f>SUM(F4:F8)</f>
        <v>10</v>
      </c>
      <c r="G10" s="6">
        <f>SUMPRODUCT(H4:H8,G4:G8)/SUM(H4:H8)</f>
        <v>1.8574214285714286E-4</v>
      </c>
      <c r="H10" s="3">
        <f>SUM(H4:H8)</f>
        <v>14</v>
      </c>
      <c r="I10" s="19">
        <f>'overzicht ZOAB'!O6</f>
        <v>5.2999999999999998E-4</v>
      </c>
      <c r="J10" s="12">
        <f>'overzicht ZOAB'!P6</f>
        <v>9</v>
      </c>
      <c r="L10" s="19"/>
      <c r="M10" s="14"/>
      <c r="N10" s="19"/>
      <c r="O10" s="19"/>
      <c r="U10" s="13"/>
      <c r="V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">
      <c r="U11" s="13"/>
      <c r="V11" s="13"/>
      <c r="W11" s="13"/>
      <c r="Y11" s="13"/>
      <c r="AA11" s="13"/>
      <c r="AB11" s="13"/>
      <c r="AC11" s="13"/>
    </row>
    <row r="12" spans="1:31" x14ac:dyDescent="0.2">
      <c r="A12" t="str">
        <f>CONCATENATE(I12,N12,O12)</f>
        <v>Kans op waarde hoger dan grens FAP[180] voor gemiddelde van 2 kernen</v>
      </c>
      <c r="I12" s="34" t="s">
        <v>57</v>
      </c>
      <c r="N12">
        <f>H1</f>
        <v>2</v>
      </c>
      <c r="O12" t="s">
        <v>51</v>
      </c>
      <c r="U12" s="13"/>
      <c r="V12" s="13"/>
      <c r="X12" s="13"/>
      <c r="Y12" s="13"/>
      <c r="Z12" s="13"/>
      <c r="AA12" s="13"/>
      <c r="AB12" s="13"/>
      <c r="AC12" s="13"/>
    </row>
    <row r="14" spans="1:31" x14ac:dyDescent="0.2">
      <c r="A14" t="s">
        <v>2</v>
      </c>
      <c r="B14" s="15">
        <f>D4</f>
        <v>0.48170000000000002</v>
      </c>
      <c r="C14" s="15">
        <f>D5</f>
        <v>0.3831</v>
      </c>
      <c r="D14" s="15">
        <f>D7</f>
        <v>0.45</v>
      </c>
      <c r="E14" s="15">
        <f>D8</f>
        <v>0.41</v>
      </c>
    </row>
    <row r="15" spans="1:31" x14ac:dyDescent="0.2">
      <c r="A15" t="s">
        <v>20</v>
      </c>
      <c r="B15" s="15">
        <f>SQRT(L4)</f>
        <v>4.6933143939011802E-2</v>
      </c>
      <c r="C15" s="15">
        <f>SQRT(L5)</f>
        <v>4.4990776832590923E-2</v>
      </c>
      <c r="D15" s="15">
        <f>SQRT(L7)</f>
        <v>5.2669535786828425E-2</v>
      </c>
      <c r="E15" s="15">
        <f>SQRT(L8)</f>
        <v>4.8430981819492368E-2</v>
      </c>
    </row>
    <row r="16" spans="1:31" x14ac:dyDescent="0.2">
      <c r="A16" t="s">
        <v>21</v>
      </c>
      <c r="B16" s="11">
        <f>M4</f>
        <v>18.995669407796857</v>
      </c>
      <c r="C16" s="11">
        <f>M5</f>
        <v>18.811459283847192</v>
      </c>
      <c r="D16" s="11">
        <f>M7</f>
        <v>18.381685995822377</v>
      </c>
      <c r="E16" s="11">
        <f>M8</f>
        <v>18.963960999618944</v>
      </c>
    </row>
    <row r="18" spans="1:5" x14ac:dyDescent="0.2">
      <c r="A18" s="4" t="s">
        <v>19</v>
      </c>
      <c r="B18" s="4" t="s">
        <v>10</v>
      </c>
      <c r="C18" s="4" t="s">
        <v>11</v>
      </c>
      <c r="D18" s="4" t="s">
        <v>12</v>
      </c>
      <c r="E18" s="4" t="s">
        <v>13</v>
      </c>
    </row>
    <row r="19" spans="1:5" x14ac:dyDescent="0.2">
      <c r="A19" s="27">
        <f>'overzicht ZOAB'!A19</f>
        <v>0.30010000000000003</v>
      </c>
      <c r="B19" s="27">
        <f>IF(B$14&lt;$A19,TDIST(($A19-B$14)/B$15,B$16,1),1-TDIST((B$14-$A19)/B$15,B$16,1))</f>
        <v>0.99943817962543435</v>
      </c>
      <c r="C19" s="27">
        <f t="shared" ref="B19:E40" si="0">IF(C$14&lt;$A19,TDIST(($A19-C$14)/C$15,C$16,1),1-TDIST((C$14-$A19)/C$15,C$16,1))</f>
        <v>0.95920831026564979</v>
      </c>
      <c r="D19" s="27">
        <f t="shared" si="0"/>
        <v>0.99463873485808418</v>
      </c>
      <c r="E19" s="27">
        <f t="shared" si="0"/>
        <v>0.9821073172232756</v>
      </c>
    </row>
    <row r="20" spans="1:5" x14ac:dyDescent="0.2">
      <c r="A20" s="27">
        <f>'overzicht ZOAB'!A20</f>
        <v>0.31010000000000004</v>
      </c>
      <c r="B20" s="27">
        <f t="shared" si="0"/>
        <v>0.99909686598236613</v>
      </c>
      <c r="C20" s="27">
        <f t="shared" si="0"/>
        <v>0.93896582186570265</v>
      </c>
      <c r="D20" s="27">
        <f t="shared" si="0"/>
        <v>0.9919613446234965</v>
      </c>
      <c r="E20" s="27">
        <f t="shared" si="0"/>
        <v>0.97306429260891214</v>
      </c>
    </row>
    <row r="21" spans="1:5" x14ac:dyDescent="0.2">
      <c r="A21" s="27">
        <f>'overzicht ZOAB'!A21</f>
        <v>0.32010000000000005</v>
      </c>
      <c r="B21" s="27">
        <f t="shared" si="0"/>
        <v>0.99854991303764917</v>
      </c>
      <c r="C21" s="27">
        <f t="shared" si="0"/>
        <v>0.91078548924864267</v>
      </c>
      <c r="D21" s="27">
        <f t="shared" si="0"/>
        <v>0.98803887552699521</v>
      </c>
      <c r="E21" s="27">
        <f t="shared" si="0"/>
        <v>0.96006785335901013</v>
      </c>
    </row>
    <row r="22" spans="1:5" x14ac:dyDescent="0.2">
      <c r="A22" s="27">
        <f>'overzicht ZOAB'!A22</f>
        <v>0.33010000000000006</v>
      </c>
      <c r="B22" s="27">
        <f t="shared" si="0"/>
        <v>0.99767786092791511</v>
      </c>
      <c r="C22" s="27">
        <f t="shared" si="0"/>
        <v>0.87293533779739274</v>
      </c>
      <c r="D22" s="27">
        <f t="shared" si="0"/>
        <v>0.98236688276884188</v>
      </c>
      <c r="E22" s="27">
        <f t="shared" si="0"/>
        <v>0.94183443713463</v>
      </c>
    </row>
    <row r="23" spans="1:5" x14ac:dyDescent="0.2">
      <c r="A23" s="27">
        <f>'overzicht ZOAB'!A23</f>
        <v>0.34010000000000007</v>
      </c>
      <c r="B23" s="27">
        <f t="shared" si="0"/>
        <v>0.99629729521029753</v>
      </c>
      <c r="C23" s="27">
        <f t="shared" si="0"/>
        <v>0.82407058495567442</v>
      </c>
      <c r="D23" s="27">
        <f t="shared" si="0"/>
        <v>0.97428918800260422</v>
      </c>
      <c r="E23" s="27">
        <f t="shared" si="0"/>
        <v>0.91694150828238419</v>
      </c>
    </row>
    <row r="24" spans="1:5" x14ac:dyDescent="0.2">
      <c r="A24" s="27">
        <f>'overzicht ZOAB'!A24</f>
        <v>0.35010000000000002</v>
      </c>
      <c r="B24" s="27">
        <f t="shared" si="0"/>
        <v>0.99413201461969003</v>
      </c>
      <c r="C24" s="27">
        <f t="shared" si="0"/>
        <v>0.76364530917674245</v>
      </c>
      <c r="D24" s="27">
        <f t="shared" si="0"/>
        <v>0.96298571143139766</v>
      </c>
      <c r="E24" s="27">
        <f t="shared" si="0"/>
        <v>0.88397420701467311</v>
      </c>
    </row>
    <row r="25" spans="1:5" x14ac:dyDescent="0.2">
      <c r="A25" s="27">
        <f>'overzicht ZOAB'!A25</f>
        <v>0.36010000000000003</v>
      </c>
      <c r="B25" s="27">
        <f t="shared" si="0"/>
        <v>0.99077597898433056</v>
      </c>
      <c r="C25" s="27">
        <f t="shared" si="0"/>
        <v>0.69229326365114563</v>
      </c>
      <c r="D25" s="27">
        <f t="shared" si="0"/>
        <v>0.94748082657742283</v>
      </c>
      <c r="E25" s="27">
        <f t="shared" si="0"/>
        <v>0.84174964813377495</v>
      </c>
    </row>
    <row r="26" spans="1:5" x14ac:dyDescent="0.2">
      <c r="A26" s="27">
        <f>'overzicht ZOAB'!A26</f>
        <v>0.37010000000000004</v>
      </c>
      <c r="B26" s="27">
        <f t="shared" si="0"/>
        <v>0.98564970992841028</v>
      </c>
      <c r="C26" s="27">
        <f t="shared" si="0"/>
        <v>0.6120387393951634</v>
      </c>
      <c r="D26" s="27">
        <f t="shared" si="0"/>
        <v>0.92668416629514416</v>
      </c>
      <c r="E26" s="27">
        <f t="shared" si="0"/>
        <v>0.78959707994877215</v>
      </c>
    </row>
    <row r="27" spans="1:5" x14ac:dyDescent="0.2">
      <c r="A27" s="27">
        <f>'overzicht ZOAB'!A27</f>
        <v>0.38009999999999999</v>
      </c>
      <c r="B27" s="27">
        <f t="shared" si="0"/>
        <v>0.97795581123331476</v>
      </c>
      <c r="C27" s="27">
        <f t="shared" si="0"/>
        <v>0.52621437287434025</v>
      </c>
      <c r="D27" s="27">
        <f t="shared" si="0"/>
        <v>0.89947465601489907</v>
      </c>
      <c r="E27" s="27">
        <f t="shared" si="0"/>
        <v>0.72763993364464263</v>
      </c>
    </row>
    <row r="28" spans="1:5" x14ac:dyDescent="0.2">
      <c r="A28" s="27">
        <f>'overzicht ZOAB'!A28</f>
        <v>0.3901</v>
      </c>
      <c r="B28" s="27">
        <f t="shared" si="0"/>
        <v>0.96664530764616252</v>
      </c>
      <c r="C28" s="27">
        <f t="shared" si="0"/>
        <v>0.43904488011998877</v>
      </c>
      <c r="D28" s="27">
        <f t="shared" si="0"/>
        <v>0.86483264742978772</v>
      </c>
      <c r="E28" s="27">
        <f t="shared" si="0"/>
        <v>0.6569997199353026</v>
      </c>
    </row>
    <row r="29" spans="1:5" x14ac:dyDescent="0.2">
      <c r="A29" s="27">
        <f>'overzicht ZOAB'!A29</f>
        <v>0.40010000000000001</v>
      </c>
      <c r="B29" s="27">
        <f t="shared" si="0"/>
        <v>0.95041380956471799</v>
      </c>
      <c r="C29" s="27">
        <f t="shared" si="0"/>
        <v>0.35497849198288423</v>
      </c>
      <c r="D29" s="27">
        <f t="shared" si="0"/>
        <v>0.82201341590557819</v>
      </c>
      <c r="E29" s="27">
        <f t="shared" si="0"/>
        <v>0.57983847542618949</v>
      </c>
    </row>
    <row r="30" spans="1:5" x14ac:dyDescent="0.2">
      <c r="A30" s="27">
        <f>'overzicht ZOAB'!A30</f>
        <v>0.41010000000000002</v>
      </c>
      <c r="B30" s="27">
        <f t="shared" si="0"/>
        <v>0.92775260016170125</v>
      </c>
      <c r="C30" s="27">
        <f t="shared" si="0"/>
        <v>0.27795249035306213</v>
      </c>
      <c r="D30" s="27">
        <f t="shared" si="0"/>
        <v>0.77073921847924165</v>
      </c>
      <c r="E30" s="27">
        <f t="shared" si="0"/>
        <v>0.49918762286692209</v>
      </c>
    </row>
    <row r="31" spans="1:5" x14ac:dyDescent="0.2">
      <c r="A31" s="27">
        <f>'overzicht ZOAB'!A31</f>
        <v>0.42010000000000003</v>
      </c>
      <c r="B31" s="27">
        <f t="shared" si="0"/>
        <v>0.89708001433881879</v>
      </c>
      <c r="C31" s="27">
        <f t="shared" si="0"/>
        <v>0.21080785874406632</v>
      </c>
      <c r="D31" s="27">
        <f t="shared" si="0"/>
        <v>0.71137096928743904</v>
      </c>
      <c r="E31" s="27">
        <f t="shared" si="0"/>
        <v>0.41857287856568909</v>
      </c>
    </row>
    <row r="32" spans="1:5" x14ac:dyDescent="0.2">
      <c r="A32" s="27">
        <f>'overzicht ZOAB'!A32</f>
        <v>0.43010000000000004</v>
      </c>
      <c r="B32" s="27">
        <f t="shared" si="0"/>
        <v>0.85696718755331058</v>
      </c>
      <c r="C32" s="27">
        <f t="shared" si="0"/>
        <v>0.15500403209245481</v>
      </c>
      <c r="D32" s="27">
        <f t="shared" si="0"/>
        <v>0.64501139606264202</v>
      </c>
      <c r="E32" s="27">
        <f t="shared" si="0"/>
        <v>0.34151474375916646</v>
      </c>
    </row>
    <row r="33" spans="1:6" x14ac:dyDescent="0.2">
      <c r="A33" s="27">
        <f>'overzicht ZOAB'!A33</f>
        <v>0.44010000000000005</v>
      </c>
      <c r="B33" s="27">
        <f t="shared" si="0"/>
        <v>0.80644557868452238</v>
      </c>
      <c r="C33" s="27">
        <f t="shared" si="0"/>
        <v>0.11066483239858059</v>
      </c>
      <c r="D33" s="27">
        <f t="shared" si="0"/>
        <v>0.57349636902635215</v>
      </c>
      <c r="E33" s="27">
        <f t="shared" si="0"/>
        <v>0.27103033770775126</v>
      </c>
    </row>
    <row r="34" spans="1:6" x14ac:dyDescent="0.2">
      <c r="A34" s="27">
        <f>'overzicht ZOAB'!A34</f>
        <v>0.4501</v>
      </c>
      <c r="B34" s="27">
        <f t="shared" si="0"/>
        <v>0.74534451056183371</v>
      </c>
      <c r="C34" s="27">
        <f t="shared" si="0"/>
        <v>7.6874469177824187E-2</v>
      </c>
      <c r="D34" s="27">
        <f t="shared" si="0"/>
        <v>0.49925299841486503</v>
      </c>
      <c r="E34" s="27">
        <f t="shared" si="0"/>
        <v>0.2092618196618557</v>
      </c>
    </row>
    <row r="35" spans="1:6" x14ac:dyDescent="0.2">
      <c r="A35" s="27">
        <f>'overzicht ZOAB'!A35</f>
        <v>0.46010000000000001</v>
      </c>
      <c r="B35" s="27">
        <f t="shared" si="0"/>
        <v>0.67456862370723436</v>
      </c>
      <c r="C35" s="36">
        <f t="shared" si="0"/>
        <v>5.2086189975272583E-2</v>
      </c>
      <c r="D35" s="27">
        <f t="shared" si="0"/>
        <v>0.42503775509189701</v>
      </c>
      <c r="E35" s="27">
        <f t="shared" si="0"/>
        <v>0.15730966598413615</v>
      </c>
      <c r="F35" s="37">
        <f>1-B35</f>
        <v>0.32543137629276564</v>
      </c>
    </row>
    <row r="36" spans="1:6" x14ac:dyDescent="0.2">
      <c r="A36" s="27">
        <f>'overzicht ZOAB'!A36</f>
        <v>0.47010000000000002</v>
      </c>
      <c r="B36" s="27">
        <f t="shared" si="0"/>
        <v>0.59620928458642053</v>
      </c>
      <c r="C36" s="36">
        <f t="shared" si="0"/>
        <v>3.451452512477713E-2</v>
      </c>
      <c r="D36" s="27">
        <f t="shared" si="0"/>
        <v>0.3536036578599987</v>
      </c>
      <c r="E36" s="27">
        <f t="shared" si="0"/>
        <v>0.11527901984306058</v>
      </c>
      <c r="F36" s="37">
        <f t="shared" ref="F36:F43" si="1">1-B36</f>
        <v>0.40379071541357947</v>
      </c>
    </row>
    <row r="37" spans="1:6" x14ac:dyDescent="0.2">
      <c r="A37" s="27">
        <f>'overzicht ZOAB'!A37</f>
        <v>0.48010000000000003</v>
      </c>
      <c r="B37" s="27">
        <f t="shared" si="0"/>
        <v>0.51341012534546615</v>
      </c>
      <c r="C37" s="36">
        <f t="shared" si="0"/>
        <v>2.2430887032085785E-2</v>
      </c>
      <c r="D37" s="27">
        <f t="shared" si="0"/>
        <v>0.28736821825129788</v>
      </c>
      <c r="E37" s="27">
        <f t="shared" si="0"/>
        <v>8.2486009279468989E-2</v>
      </c>
      <c r="F37" s="37">
        <f t="shared" si="1"/>
        <v>0.48658987465453385</v>
      </c>
    </row>
    <row r="38" spans="1:6" x14ac:dyDescent="0.2">
      <c r="A38" s="27">
        <f>'overzicht ZOAB'!A38</f>
        <v>0.49010000000000004</v>
      </c>
      <c r="B38" s="27">
        <f t="shared" si="0"/>
        <v>0.42997706851054107</v>
      </c>
      <c r="C38" s="36">
        <f t="shared" si="0"/>
        <v>1.4338116165636581E-2</v>
      </c>
      <c r="D38" s="27">
        <f t="shared" si="0"/>
        <v>0.22815358668575109</v>
      </c>
      <c r="E38" s="27">
        <f t="shared" si="0"/>
        <v>5.7740482889513507E-2</v>
      </c>
      <c r="F38" s="37">
        <f t="shared" si="1"/>
        <v>0.57002293148945893</v>
      </c>
    </row>
    <row r="39" spans="1:6" x14ac:dyDescent="0.2">
      <c r="A39" s="27">
        <f>'overzicht ZOAB'!A39</f>
        <v>0.50009999999999999</v>
      </c>
      <c r="B39" s="27">
        <f t="shared" si="0"/>
        <v>0.34981327088733011</v>
      </c>
      <c r="C39" s="36">
        <f t="shared" si="0"/>
        <v>9.0395507426962243E-3</v>
      </c>
      <c r="D39" s="27">
        <f t="shared" si="0"/>
        <v>0.17704731165973991</v>
      </c>
      <c r="E39" s="27">
        <f t="shared" si="0"/>
        <v>3.9625472549218499E-2</v>
      </c>
      <c r="F39" s="37">
        <f t="shared" si="1"/>
        <v>0.65018672911266995</v>
      </c>
    </row>
    <row r="40" spans="1:6" x14ac:dyDescent="0.2">
      <c r="A40" s="27">
        <f>'overzicht ZOAB'!A40</f>
        <v>0.5101</v>
      </c>
      <c r="B40" s="27">
        <f t="shared" si="0"/>
        <v>0.27632754102454515</v>
      </c>
      <c r="C40" s="36">
        <f t="shared" si="0"/>
        <v>5.6358890757079302E-3</v>
      </c>
      <c r="D40" s="27">
        <f t="shared" si="0"/>
        <v>0.13439621461227721</v>
      </c>
      <c r="E40" s="27">
        <f t="shared" si="0"/>
        <v>2.672005055040658E-2</v>
      </c>
      <c r="F40" s="37">
        <f t="shared" si="1"/>
        <v>0.72367245897545485</v>
      </c>
    </row>
    <row r="41" spans="1:6" x14ac:dyDescent="0.2">
      <c r="A41" s="27">
        <f>'overzicht ZOAB'!A41</f>
        <v>0.52010000000000001</v>
      </c>
      <c r="B41" s="27">
        <f t="shared" ref="B41:E56" si="2">IF(B$14&lt;$A41,TDIST(($A41-B$14)/B$15,B$16,1),1-TDIST((B$14-$A41)/B$15,B$16,1))</f>
        <v>0.21197547020433094</v>
      </c>
      <c r="C41" s="36">
        <f t="shared" si="2"/>
        <v>3.4834880319041406E-3</v>
      </c>
      <c r="D41" s="27">
        <f t="shared" si="2"/>
        <v>9.9911385568823063E-2</v>
      </c>
      <c r="E41" s="27">
        <f t="shared" si="2"/>
        <v>1.7744398150288516E-2</v>
      </c>
      <c r="F41" s="37">
        <f t="shared" si="1"/>
        <v>0.78802452979566906</v>
      </c>
    </row>
    <row r="42" spans="1:6" x14ac:dyDescent="0.2">
      <c r="A42" s="27">
        <f>'overzicht ZOAB'!A42</f>
        <v>0.53010000000000002</v>
      </c>
      <c r="B42" s="27">
        <f t="shared" si="2"/>
        <v>0.15803998990590643</v>
      </c>
      <c r="C42" s="36">
        <f t="shared" si="2"/>
        <v>2.1393856711858432E-3</v>
      </c>
      <c r="D42" s="27">
        <f t="shared" si="2"/>
        <v>7.2840726444442949E-2</v>
      </c>
      <c r="E42" s="27">
        <f t="shared" si="2"/>
        <v>1.1631301008858846E-2</v>
      </c>
      <c r="F42" s="37">
        <f t="shared" si="1"/>
        <v>0.8419600100940936</v>
      </c>
    </row>
    <row r="43" spans="1:6" x14ac:dyDescent="0.2">
      <c r="A43" s="27">
        <f>'overzicht ZOAB'!A43</f>
        <v>0.54010000000000002</v>
      </c>
      <c r="B43" s="27">
        <f t="shared" si="2"/>
        <v>0.1146701985808487</v>
      </c>
      <c r="C43" s="36">
        <f t="shared" si="2"/>
        <v>1.3082114312556055E-3</v>
      </c>
      <c r="D43" s="27">
        <f t="shared" si="2"/>
        <v>5.2160971936266724E-2</v>
      </c>
      <c r="E43" s="27">
        <f t="shared" si="2"/>
        <v>7.5420134123679377E-3</v>
      </c>
      <c r="F43" s="37">
        <f t="shared" si="1"/>
        <v>0.8853298014191513</v>
      </c>
    </row>
    <row r="44" spans="1:6" x14ac:dyDescent="0.2">
      <c r="A44" s="27">
        <f>'overzicht ZOAB'!A44</f>
        <v>0.55010000000000003</v>
      </c>
      <c r="B44" s="27">
        <f t="shared" si="2"/>
        <v>8.1116923269943131E-2</v>
      </c>
      <c r="C44" s="36">
        <f t="shared" si="2"/>
        <v>7.9794896050021174E-4</v>
      </c>
      <c r="D44" s="27">
        <f t="shared" si="2"/>
        <v>3.6750525469920026E-2</v>
      </c>
      <c r="E44" s="27">
        <f t="shared" si="2"/>
        <v>4.8477215052821999E-3</v>
      </c>
    </row>
    <row r="45" spans="1:6" x14ac:dyDescent="0.2">
      <c r="A45" s="27">
        <f>'overzicht ZOAB'!A45</f>
        <v>0.56010000000000004</v>
      </c>
      <c r="B45" s="27">
        <f t="shared" si="2"/>
        <v>5.6062267593672006E-2</v>
      </c>
      <c r="C45" s="36">
        <f t="shared" si="2"/>
        <v>4.8627256694036509E-4</v>
      </c>
      <c r="D45" s="27">
        <f t="shared" si="2"/>
        <v>2.5520649057805534E-2</v>
      </c>
      <c r="E45" s="27">
        <f t="shared" si="2"/>
        <v>3.0946932381793807E-3</v>
      </c>
    </row>
    <row r="46" spans="1:6" x14ac:dyDescent="0.2">
      <c r="A46" s="27">
        <f>'overzicht ZOAB'!A46</f>
        <v>0.57010000000000005</v>
      </c>
      <c r="B46" s="27">
        <f t="shared" si="2"/>
        <v>3.7944403850589961E-2</v>
      </c>
      <c r="C46" s="36">
        <f t="shared" si="2"/>
        <v>2.964834770143216E-4</v>
      </c>
      <c r="D46" s="27">
        <f t="shared" si="2"/>
        <v>1.7498555257114846E-2</v>
      </c>
      <c r="E46" s="27">
        <f t="shared" si="2"/>
        <v>1.9656088689107187E-3</v>
      </c>
    </row>
    <row r="47" spans="1:6" x14ac:dyDescent="0.2">
      <c r="A47" s="27">
        <f>'overzicht ZOAB'!A47</f>
        <v>0.58010000000000006</v>
      </c>
      <c r="B47" s="27">
        <f t="shared" si="2"/>
        <v>2.5212561002078034E-2</v>
      </c>
      <c r="C47" s="36">
        <f t="shared" si="2"/>
        <v>1.8107621441347375E-4</v>
      </c>
      <c r="D47" s="27">
        <f t="shared" si="2"/>
        <v>1.1867447994590866E-2</v>
      </c>
      <c r="E47" s="27">
        <f t="shared" si="2"/>
        <v>1.2441548593302306E-3</v>
      </c>
    </row>
    <row r="48" spans="1:6" x14ac:dyDescent="0.2">
      <c r="A48" s="27">
        <f>'overzicht ZOAB'!A48</f>
        <v>0.59010000000000007</v>
      </c>
      <c r="B48" s="27">
        <f t="shared" si="2"/>
        <v>1.6488026845601654E-2</v>
      </c>
      <c r="C48" s="36">
        <f t="shared" si="2"/>
        <v>1.1089429107289259E-4</v>
      </c>
      <c r="D48" s="27">
        <f t="shared" si="2"/>
        <v>7.9743523239622031E-3</v>
      </c>
      <c r="E48" s="27">
        <f t="shared" si="2"/>
        <v>7.859151998004276E-4</v>
      </c>
    </row>
    <row r="49" spans="1:5" x14ac:dyDescent="0.2">
      <c r="A49" s="27">
        <f>'overzicht ZOAB'!A49</f>
        <v>0.60010000000000008</v>
      </c>
      <c r="B49" s="27">
        <f t="shared" si="2"/>
        <v>1.0638424125790785E-2</v>
      </c>
      <c r="C49" s="36">
        <f t="shared" si="2"/>
        <v>6.8158580073673781E-5</v>
      </c>
      <c r="D49" s="27">
        <f t="shared" si="2"/>
        <v>5.3176486825867149E-3</v>
      </c>
      <c r="E49" s="27">
        <f t="shared" si="2"/>
        <v>4.960852941185398E-4</v>
      </c>
    </row>
    <row r="50" spans="1:5" x14ac:dyDescent="0.2">
      <c r="A50" s="27">
        <f>'overzicht ZOAB'!A50</f>
        <v>0.61010000000000009</v>
      </c>
      <c r="B50" s="27">
        <f t="shared" si="2"/>
        <v>6.788537119660704E-3</v>
      </c>
      <c r="C50" s="36">
        <f t="shared" si="2"/>
        <v>4.2073592057437414E-5</v>
      </c>
      <c r="D50" s="27">
        <f t="shared" si="2"/>
        <v>3.5244412007911789E-3</v>
      </c>
      <c r="E50" s="27">
        <f t="shared" si="2"/>
        <v>3.1325973812957079E-4</v>
      </c>
    </row>
    <row r="51" spans="1:5" x14ac:dyDescent="0.2">
      <c r="A51" s="27">
        <f>'overzicht ZOAB'!A51</f>
        <v>0.6201000000000001</v>
      </c>
      <c r="B51" s="27">
        <f t="shared" si="2"/>
        <v>4.2937763478764403E-3</v>
      </c>
      <c r="C51" s="36">
        <f t="shared" si="2"/>
        <v>2.6099678883137086E-5</v>
      </c>
      <c r="D51" s="27">
        <f t="shared" si="2"/>
        <v>2.3249816231699018E-3</v>
      </c>
      <c r="E51" s="27">
        <f t="shared" si="2"/>
        <v>1.9808217342137311E-4</v>
      </c>
    </row>
    <row r="52" spans="1:5" x14ac:dyDescent="0.2">
      <c r="A52" s="27">
        <f>'overzicht ZOAB'!A52</f>
        <v>0.6301000000000001</v>
      </c>
      <c r="B52" s="27">
        <f t="shared" si="2"/>
        <v>2.6975491650323403E-3</v>
      </c>
      <c r="C52" s="36">
        <f t="shared" si="2"/>
        <v>1.6278241286654542E-5</v>
      </c>
      <c r="D52" s="27">
        <f t="shared" si="2"/>
        <v>1.5285117901010536E-3</v>
      </c>
      <c r="E52" s="27">
        <f t="shared" si="2"/>
        <v>1.2552942327147712E-4</v>
      </c>
    </row>
    <row r="53" spans="1:5" x14ac:dyDescent="0.2">
      <c r="A53" s="27">
        <f>'overzicht ZOAB'!A53</f>
        <v>0.64010000000000011</v>
      </c>
      <c r="B53" s="27">
        <f t="shared" si="2"/>
        <v>1.6865128882114187E-3</v>
      </c>
      <c r="C53" s="36">
        <f t="shared" si="2"/>
        <v>1.0211615475076557E-5</v>
      </c>
      <c r="D53" s="27">
        <f t="shared" si="2"/>
        <v>1.0026462192421633E-3</v>
      </c>
      <c r="E53" s="27">
        <f t="shared" si="2"/>
        <v>7.9784513678379327E-5</v>
      </c>
    </row>
    <row r="54" spans="1:5" x14ac:dyDescent="0.2">
      <c r="A54" s="27">
        <f>'overzicht ZOAB'!A54</f>
        <v>0.65010000000000012</v>
      </c>
      <c r="B54" s="27">
        <f t="shared" si="2"/>
        <v>1.0510955157870688E-3</v>
      </c>
      <c r="C54" s="36">
        <f t="shared" si="2"/>
        <v>6.4450656430209686E-6</v>
      </c>
      <c r="D54" s="27">
        <f t="shared" si="2"/>
        <v>6.5692347024232393E-4</v>
      </c>
      <c r="E54" s="27">
        <f t="shared" si="2"/>
        <v>5.0889739536038948E-5</v>
      </c>
    </row>
    <row r="55" spans="1:5" x14ac:dyDescent="0.2">
      <c r="A55" s="27">
        <f>'overzicht ZOAB'!A55</f>
        <v>0.66010000000000013</v>
      </c>
      <c r="B55" s="27">
        <f t="shared" si="2"/>
        <v>6.5401443053081387E-4</v>
      </c>
      <c r="C55" s="36">
        <f t="shared" si="2"/>
        <v>4.0936045406435943E-6</v>
      </c>
      <c r="D55" s="27">
        <f t="shared" si="2"/>
        <v>4.3030751394203259E-4</v>
      </c>
      <c r="E55" s="27">
        <f t="shared" si="2"/>
        <v>3.2591407755306374E-5</v>
      </c>
    </row>
    <row r="56" spans="1:5" x14ac:dyDescent="0.2">
      <c r="A56" s="27">
        <f>'overzicht ZOAB'!A56</f>
        <v>0.67010000000000014</v>
      </c>
      <c r="B56" s="27">
        <f t="shared" si="2"/>
        <v>4.0682410720936933E-4</v>
      </c>
      <c r="C56" s="36">
        <f t="shared" si="2"/>
        <v>2.6169944351077129E-6</v>
      </c>
      <c r="D56" s="27">
        <f t="shared" si="2"/>
        <v>2.8203439554191592E-4</v>
      </c>
      <c r="E56" s="27">
        <f t="shared" si="2"/>
        <v>2.0966303549183123E-5</v>
      </c>
    </row>
    <row r="57" spans="1:5" x14ac:dyDescent="0.2">
      <c r="A57" s="27">
        <f>'overzicht ZOAB'!A57</f>
        <v>0.68010000000000015</v>
      </c>
      <c r="B57" s="27">
        <f t="shared" ref="B57:E59" si="3">IF(B$14&lt;$A57,TDIST(($A57-B$14)/B$15,B$16,1),1-TDIST((B$14-$A57)/B$15,B$16,1))</f>
        <v>2.5328369979484792E-4</v>
      </c>
      <c r="C57" s="36">
        <f t="shared" si="3"/>
        <v>1.6840997411193197E-6</v>
      </c>
      <c r="D57" s="27">
        <f t="shared" si="3"/>
        <v>1.8509812451400555E-4</v>
      </c>
      <c r="E57" s="27">
        <f t="shared" si="3"/>
        <v>1.3553062424029528E-5</v>
      </c>
    </row>
    <row r="58" spans="1:5" x14ac:dyDescent="0.2">
      <c r="A58" s="27">
        <f>'overzicht ZOAB'!A58</f>
        <v>0.69010000000000016</v>
      </c>
      <c r="B58" s="27">
        <f t="shared" si="3"/>
        <v>1.5798896872973954E-4</v>
      </c>
      <c r="C58" s="36">
        <f t="shared" si="3"/>
        <v>1.0910160694128125E-6</v>
      </c>
      <c r="D58" s="27">
        <f t="shared" si="3"/>
        <v>1.2171825533327116E-4</v>
      </c>
      <c r="E58" s="27">
        <f t="shared" si="3"/>
        <v>8.8058501749582786E-6</v>
      </c>
    </row>
    <row r="59" spans="1:5" x14ac:dyDescent="0.2">
      <c r="A59" s="27">
        <f>'overzicht ZOAB'!A59</f>
        <v>0.70010000000000017</v>
      </c>
      <c r="B59" s="27">
        <f t="shared" si="3"/>
        <v>9.8818803760842593E-5</v>
      </c>
      <c r="C59" s="36">
        <f t="shared" si="3"/>
        <v>7.1155194828441933E-7</v>
      </c>
      <c r="D59" s="27">
        <f t="shared" si="3"/>
        <v>8.0242175488043837E-5</v>
      </c>
      <c r="E59" s="27">
        <f t="shared" si="3"/>
        <v>5.7520036519256054E-6</v>
      </c>
    </row>
    <row r="60" spans="1:5" x14ac:dyDescent="0.2">
      <c r="B60" s="2"/>
      <c r="C60" s="2"/>
      <c r="D60" s="2"/>
      <c r="E60" s="2"/>
    </row>
    <row r="61" spans="1:5" x14ac:dyDescent="0.2">
      <c r="B61" s="2"/>
      <c r="C61" s="2"/>
      <c r="D61" s="2"/>
      <c r="E61" s="2"/>
    </row>
    <row r="62" spans="1:5" x14ac:dyDescent="0.2">
      <c r="B62" s="2"/>
      <c r="C62" s="2"/>
      <c r="D62" s="2"/>
      <c r="E62" s="2"/>
    </row>
    <row r="63" spans="1:5" x14ac:dyDescent="0.2">
      <c r="B63" s="2"/>
      <c r="C63" s="2"/>
      <c r="D63" s="2"/>
      <c r="E63" s="2"/>
    </row>
    <row r="66" spans="1:5" x14ac:dyDescent="0.2">
      <c r="A66">
        <f>A43</f>
        <v>0.54010000000000002</v>
      </c>
      <c r="B66" s="2">
        <f t="shared" ref="B66:E81" si="4">B43-B19</f>
        <v>-0.88476798104458565</v>
      </c>
      <c r="C66" s="2">
        <f t="shared" si="4"/>
        <v>-0.9579000988343942</v>
      </c>
      <c r="D66" s="2">
        <f t="shared" si="4"/>
        <v>-0.94247776292181751</v>
      </c>
      <c r="E66" s="2">
        <f t="shared" si="4"/>
        <v>-0.97456530381090767</v>
      </c>
    </row>
    <row r="67" spans="1:5" x14ac:dyDescent="0.2">
      <c r="A67">
        <f t="shared" ref="A67:A86" si="5">A44</f>
        <v>0.55010000000000003</v>
      </c>
      <c r="B67" s="2">
        <f t="shared" si="4"/>
        <v>-0.917979942712423</v>
      </c>
      <c r="C67" s="2">
        <f t="shared" si="4"/>
        <v>-0.93816787290520243</v>
      </c>
      <c r="D67" s="2">
        <f t="shared" si="4"/>
        <v>-0.95521081915357642</v>
      </c>
      <c r="E67" s="2">
        <f t="shared" si="4"/>
        <v>-0.96821657110362991</v>
      </c>
    </row>
    <row r="68" spans="1:5" x14ac:dyDescent="0.2">
      <c r="A68">
        <f t="shared" si="5"/>
        <v>0.56010000000000004</v>
      </c>
      <c r="B68" s="2">
        <f t="shared" si="4"/>
        <v>-0.94248764544397712</v>
      </c>
      <c r="C68" s="2">
        <f t="shared" si="4"/>
        <v>-0.91029921668170233</v>
      </c>
      <c r="D68" s="2">
        <f t="shared" si="4"/>
        <v>-0.96251822646918972</v>
      </c>
      <c r="E68" s="2">
        <f t="shared" si="4"/>
        <v>-0.95697316012083078</v>
      </c>
    </row>
    <row r="69" spans="1:5" x14ac:dyDescent="0.2">
      <c r="A69">
        <f t="shared" si="5"/>
        <v>0.57010000000000005</v>
      </c>
      <c r="B69" s="2">
        <f t="shared" si="4"/>
        <v>-0.95973345707732516</v>
      </c>
      <c r="C69" s="2">
        <f t="shared" si="4"/>
        <v>-0.87263885432037847</v>
      </c>
      <c r="D69" s="2">
        <f t="shared" si="4"/>
        <v>-0.96486832751172702</v>
      </c>
      <c r="E69" s="2">
        <f t="shared" si="4"/>
        <v>-0.93986882826571927</v>
      </c>
    </row>
    <row r="70" spans="1:5" x14ac:dyDescent="0.2">
      <c r="A70">
        <f t="shared" si="5"/>
        <v>0.58010000000000006</v>
      </c>
      <c r="B70" s="2">
        <f t="shared" si="4"/>
        <v>-0.9710847342082195</v>
      </c>
      <c r="C70" s="2">
        <f t="shared" si="4"/>
        <v>-0.82388950874126099</v>
      </c>
      <c r="D70" s="2">
        <f t="shared" si="4"/>
        <v>-0.96242174000801339</v>
      </c>
      <c r="E70" s="2">
        <f t="shared" si="4"/>
        <v>-0.91569735342305392</v>
      </c>
    </row>
    <row r="71" spans="1:5" x14ac:dyDescent="0.2">
      <c r="A71">
        <f t="shared" si="5"/>
        <v>0.59010000000000007</v>
      </c>
      <c r="B71" s="2">
        <f t="shared" si="4"/>
        <v>-0.97764398777408834</v>
      </c>
      <c r="C71" s="2">
        <f t="shared" si="4"/>
        <v>-0.76353441488566953</v>
      </c>
      <c r="D71" s="2">
        <f t="shared" si="4"/>
        <v>-0.95501135910743551</v>
      </c>
      <c r="E71" s="2">
        <f t="shared" si="4"/>
        <v>-0.88318829181487268</v>
      </c>
    </row>
    <row r="72" spans="1:5" x14ac:dyDescent="0.2">
      <c r="A72">
        <f t="shared" si="5"/>
        <v>0.60010000000000008</v>
      </c>
      <c r="B72" s="2">
        <f t="shared" si="4"/>
        <v>-0.98013755485853982</v>
      </c>
      <c r="C72" s="2">
        <f t="shared" si="4"/>
        <v>-0.69222510507107193</v>
      </c>
      <c r="D72" s="2">
        <f t="shared" si="4"/>
        <v>-0.94216317789483617</v>
      </c>
      <c r="E72" s="2">
        <f t="shared" si="4"/>
        <v>-0.84125356283965647</v>
      </c>
    </row>
    <row r="73" spans="1:5" x14ac:dyDescent="0.2">
      <c r="A73">
        <f t="shared" si="5"/>
        <v>0.61010000000000009</v>
      </c>
      <c r="B73" s="2">
        <f t="shared" si="4"/>
        <v>-0.97886117280874962</v>
      </c>
      <c r="C73" s="2">
        <f t="shared" si="4"/>
        <v>-0.61199666580310597</v>
      </c>
      <c r="D73" s="2">
        <f t="shared" si="4"/>
        <v>-0.92315972509435296</v>
      </c>
      <c r="E73" s="2">
        <f t="shared" si="4"/>
        <v>-0.78928382021064258</v>
      </c>
    </row>
    <row r="74" spans="1:5" x14ac:dyDescent="0.2">
      <c r="A74">
        <f t="shared" si="5"/>
        <v>0.6201000000000001</v>
      </c>
      <c r="B74" s="2">
        <f t="shared" si="4"/>
        <v>-0.97366203488543834</v>
      </c>
      <c r="C74" s="2">
        <f t="shared" si="4"/>
        <v>-0.52618827319545713</v>
      </c>
      <c r="D74" s="2">
        <f t="shared" si="4"/>
        <v>-0.89714967439172921</v>
      </c>
      <c r="E74" s="2">
        <f t="shared" si="4"/>
        <v>-0.72744185147122131</v>
      </c>
    </row>
    <row r="75" spans="1:5" x14ac:dyDescent="0.2">
      <c r="A75">
        <f t="shared" si="5"/>
        <v>0.6301000000000001</v>
      </c>
      <c r="B75" s="2">
        <f t="shared" si="4"/>
        <v>-0.96394775848113023</v>
      </c>
      <c r="C75" s="2">
        <f t="shared" si="4"/>
        <v>-0.43902860187870213</v>
      </c>
      <c r="D75" s="2">
        <f t="shared" si="4"/>
        <v>-0.86330413563968667</v>
      </c>
      <c r="E75" s="2">
        <f t="shared" si="4"/>
        <v>-0.65687419051203111</v>
      </c>
    </row>
    <row r="76" spans="1:5" x14ac:dyDescent="0.2">
      <c r="A76">
        <f t="shared" si="5"/>
        <v>0.64010000000000011</v>
      </c>
      <c r="B76" s="2">
        <f t="shared" si="4"/>
        <v>-0.94872729667650657</v>
      </c>
      <c r="C76" s="2">
        <f t="shared" si="4"/>
        <v>-0.35496828036740913</v>
      </c>
      <c r="D76" s="2">
        <f t="shared" si="4"/>
        <v>-0.82101076968633602</v>
      </c>
      <c r="E76" s="2">
        <f t="shared" si="4"/>
        <v>-0.57975869091251109</v>
      </c>
    </row>
    <row r="77" spans="1:5" x14ac:dyDescent="0.2">
      <c r="A77">
        <f t="shared" si="5"/>
        <v>0.65010000000000012</v>
      </c>
      <c r="B77" s="2">
        <f t="shared" si="4"/>
        <v>-0.92670150464591416</v>
      </c>
      <c r="C77" s="2">
        <f t="shared" si="4"/>
        <v>-0.27794604528741912</v>
      </c>
      <c r="D77" s="2">
        <f t="shared" si="4"/>
        <v>-0.77008229500899927</v>
      </c>
      <c r="E77" s="2">
        <f t="shared" si="4"/>
        <v>-0.49913673312738605</v>
      </c>
    </row>
    <row r="78" spans="1:5" x14ac:dyDescent="0.2">
      <c r="A78">
        <f t="shared" si="5"/>
        <v>0.66010000000000013</v>
      </c>
      <c r="B78" s="2">
        <f t="shared" si="4"/>
        <v>-0.89642599990828797</v>
      </c>
      <c r="C78" s="2">
        <f t="shared" si="4"/>
        <v>-0.21080376513952567</v>
      </c>
      <c r="D78" s="2">
        <f t="shared" si="4"/>
        <v>-0.71094066177349702</v>
      </c>
      <c r="E78" s="2">
        <f t="shared" si="4"/>
        <v>-0.41854028715793379</v>
      </c>
    </row>
    <row r="79" spans="1:5" x14ac:dyDescent="0.2">
      <c r="A79">
        <f t="shared" si="5"/>
        <v>0.67010000000000014</v>
      </c>
      <c r="B79" s="2">
        <f t="shared" si="4"/>
        <v>-0.8565603634461012</v>
      </c>
      <c r="C79" s="2">
        <f t="shared" si="4"/>
        <v>-0.15500141509801971</v>
      </c>
      <c r="D79" s="2">
        <f t="shared" si="4"/>
        <v>-0.64472936166710015</v>
      </c>
      <c r="E79" s="2">
        <f t="shared" si="4"/>
        <v>-0.34149377745561726</v>
      </c>
    </row>
    <row r="80" spans="1:5" x14ac:dyDescent="0.2">
      <c r="A80">
        <f t="shared" si="5"/>
        <v>0.68010000000000015</v>
      </c>
      <c r="B80" s="2">
        <f t="shared" si="4"/>
        <v>-0.80619229498472755</v>
      </c>
      <c r="C80" s="2">
        <f t="shared" si="4"/>
        <v>-0.11066314829883947</v>
      </c>
      <c r="D80" s="2">
        <f t="shared" si="4"/>
        <v>-0.57331127090183809</v>
      </c>
      <c r="E80" s="2">
        <f t="shared" si="4"/>
        <v>-0.27101678464532725</v>
      </c>
    </row>
    <row r="81" spans="1:5" x14ac:dyDescent="0.2">
      <c r="A81">
        <f t="shared" si="5"/>
        <v>0.69010000000000016</v>
      </c>
      <c r="B81" s="2">
        <f t="shared" si="4"/>
        <v>-0.74518652159310395</v>
      </c>
      <c r="C81" s="2">
        <f t="shared" si="4"/>
        <v>-7.6873378161754768E-2</v>
      </c>
      <c r="D81" s="2">
        <f t="shared" si="4"/>
        <v>-0.49913128015953179</v>
      </c>
      <c r="E81" s="2">
        <f t="shared" si="4"/>
        <v>-0.20925301381168074</v>
      </c>
    </row>
    <row r="82" spans="1:5" x14ac:dyDescent="0.2">
      <c r="A82">
        <f t="shared" si="5"/>
        <v>0.70010000000000017</v>
      </c>
      <c r="B82" s="2">
        <f t="shared" ref="B82:E86" si="6">B59-B35</f>
        <v>-0.67446980490347352</v>
      </c>
      <c r="C82" s="2">
        <f t="shared" si="6"/>
        <v>-5.2085478423324297E-2</v>
      </c>
      <c r="D82" s="2">
        <f t="shared" si="6"/>
        <v>-0.42495751291640899</v>
      </c>
      <c r="E82" s="2">
        <f t="shared" si="6"/>
        <v>-0.15730391398048421</v>
      </c>
    </row>
    <row r="83" spans="1:5" x14ac:dyDescent="0.2">
      <c r="A83">
        <f t="shared" si="5"/>
        <v>0</v>
      </c>
      <c r="B83" s="2">
        <f t="shared" si="6"/>
        <v>-0.59620928458642053</v>
      </c>
      <c r="C83" s="2">
        <f t="shared" si="6"/>
        <v>-3.451452512477713E-2</v>
      </c>
      <c r="D83" s="2">
        <f t="shared" si="6"/>
        <v>-0.3536036578599987</v>
      </c>
      <c r="E83" s="2">
        <f t="shared" si="6"/>
        <v>-0.11527901984306058</v>
      </c>
    </row>
    <row r="84" spans="1:5" x14ac:dyDescent="0.2">
      <c r="A84">
        <f t="shared" si="5"/>
        <v>0</v>
      </c>
      <c r="B84" s="2">
        <f t="shared" si="6"/>
        <v>-0.51341012534546615</v>
      </c>
      <c r="C84" s="2">
        <f t="shared" si="6"/>
        <v>-2.2430887032085785E-2</v>
      </c>
      <c r="D84" s="2">
        <f t="shared" si="6"/>
        <v>-0.28736821825129788</v>
      </c>
      <c r="E84" s="2">
        <f t="shared" si="6"/>
        <v>-8.2486009279468989E-2</v>
      </c>
    </row>
    <row r="85" spans="1:5" x14ac:dyDescent="0.2">
      <c r="A85">
        <f t="shared" si="5"/>
        <v>0</v>
      </c>
      <c r="B85" s="2">
        <f t="shared" si="6"/>
        <v>-0.42997706851054107</v>
      </c>
      <c r="C85" s="2">
        <f t="shared" si="6"/>
        <v>-1.4338116165636581E-2</v>
      </c>
      <c r="D85" s="2">
        <f t="shared" si="6"/>
        <v>-0.22815358668575109</v>
      </c>
      <c r="E85" s="2">
        <f t="shared" si="6"/>
        <v>-5.7740482889513507E-2</v>
      </c>
    </row>
    <row r="86" spans="1:5" x14ac:dyDescent="0.2">
      <c r="A86">
        <f t="shared" si="5"/>
        <v>0</v>
      </c>
      <c r="B86" s="2">
        <f t="shared" si="6"/>
        <v>-0.34981327088733011</v>
      </c>
      <c r="C86" s="2">
        <f t="shared" si="6"/>
        <v>-9.0395507426962243E-3</v>
      </c>
      <c r="D86" s="2">
        <f t="shared" si="6"/>
        <v>-0.17704731165973991</v>
      </c>
      <c r="E86" s="2">
        <f t="shared" si="6"/>
        <v>-3.9625472549218499E-2</v>
      </c>
    </row>
    <row r="87" spans="1:5" x14ac:dyDescent="0.2">
      <c r="B87" s="2"/>
      <c r="C87" s="2"/>
      <c r="D87" s="2"/>
      <c r="E87" s="2"/>
    </row>
    <row r="88" spans="1:5" x14ac:dyDescent="0.2">
      <c r="B88" s="2"/>
      <c r="C88" s="2"/>
      <c r="D88" s="2"/>
      <c r="E88" s="2"/>
    </row>
    <row r="89" spans="1:5" x14ac:dyDescent="0.2">
      <c r="B89" s="2"/>
      <c r="C89" s="2"/>
      <c r="D89" s="2"/>
      <c r="E89" s="2"/>
    </row>
    <row r="90" spans="1:5" x14ac:dyDescent="0.2">
      <c r="B90" s="2"/>
      <c r="C90" s="2"/>
      <c r="D90" s="2"/>
      <c r="E90" s="2"/>
    </row>
    <row r="91" spans="1:5" x14ac:dyDescent="0.2">
      <c r="B91" s="2"/>
      <c r="C91" s="2"/>
      <c r="D91" s="2"/>
      <c r="E91" s="2"/>
    </row>
    <row r="92" spans="1:5" x14ac:dyDescent="0.2">
      <c r="B92" s="2"/>
      <c r="C92" s="2"/>
      <c r="D92" s="2"/>
      <c r="E92" s="2"/>
    </row>
    <row r="93" spans="1:5" x14ac:dyDescent="0.2">
      <c r="B93" s="2"/>
      <c r="C93" s="2"/>
      <c r="D93" s="2"/>
      <c r="E93" s="2"/>
    </row>
    <row r="94" spans="1:5" x14ac:dyDescent="0.2">
      <c r="B94" s="2"/>
      <c r="C94" s="2"/>
      <c r="D94" s="2"/>
      <c r="E94" s="2"/>
    </row>
    <row r="95" spans="1:5" x14ac:dyDescent="0.2">
      <c r="B95" s="2"/>
      <c r="C95" s="2"/>
      <c r="D95" s="2"/>
      <c r="E95" s="2"/>
    </row>
  </sheetData>
  <phoneticPr fontId="5" type="noConversion"/>
  <pageMargins left="0.5" right="0.3" top="0.87" bottom="1" header="0.5" footer="0.5"/>
  <pageSetup paperSize="9" scale="8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13" workbookViewId="0">
      <selection activeCell="D20" sqref="D20"/>
    </sheetView>
  </sheetViews>
  <sheetFormatPr defaultRowHeight="12.75" x14ac:dyDescent="0.2"/>
  <cols>
    <col min="1" max="1" width="12.28515625" customWidth="1"/>
    <col min="2" max="2" width="9" customWidth="1"/>
    <col min="3" max="3" width="8.42578125" customWidth="1"/>
    <col min="4" max="4" width="10.7109375" customWidth="1"/>
    <col min="5" max="5" width="10.28515625" customWidth="1"/>
    <col min="6" max="6" width="7" customWidth="1"/>
    <col min="7" max="7" width="9.5703125" customWidth="1"/>
    <col min="8" max="8" width="7.5703125" customWidth="1"/>
    <col min="9" max="11" width="10.7109375" customWidth="1"/>
    <col min="12" max="12" width="11.42578125" customWidth="1"/>
    <col min="15" max="15" width="12" customWidth="1"/>
    <col min="16" max="16" width="12.42578125" bestFit="1" customWidth="1"/>
  </cols>
  <sheetData>
    <row r="1" spans="1:31" x14ac:dyDescent="0.2">
      <c r="A1" t="s">
        <v>22</v>
      </c>
      <c r="F1" t="s">
        <v>27</v>
      </c>
      <c r="H1" s="26">
        <f>'overzicht ZOAB'!N6</f>
        <v>2</v>
      </c>
      <c r="I1" s="26"/>
      <c r="J1" s="26"/>
      <c r="M1" t="s">
        <v>29</v>
      </c>
      <c r="R1" s="1"/>
      <c r="S1" s="13"/>
      <c r="T1" s="13"/>
    </row>
    <row r="2" spans="1:31" x14ac:dyDescent="0.2">
      <c r="M2" t="s">
        <v>30</v>
      </c>
      <c r="S2" s="13"/>
      <c r="T2" s="13"/>
    </row>
    <row r="3" spans="1:31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7" t="s">
        <v>47</v>
      </c>
      <c r="J3" s="7" t="s">
        <v>52</v>
      </c>
      <c r="K3" s="7"/>
      <c r="L3" s="7" t="s">
        <v>28</v>
      </c>
      <c r="M3" s="7" t="s">
        <v>8</v>
      </c>
      <c r="N3" s="7" t="s">
        <v>53</v>
      </c>
      <c r="O3" s="7" t="s">
        <v>54</v>
      </c>
      <c r="P3" s="7" t="s">
        <v>44</v>
      </c>
      <c r="Q3" s="7"/>
      <c r="S3" s="13"/>
      <c r="T3" s="13"/>
    </row>
    <row r="4" spans="1:31" x14ac:dyDescent="0.2">
      <c r="A4" s="4" t="s">
        <v>4</v>
      </c>
      <c r="B4" s="4" t="s">
        <v>5</v>
      </c>
      <c r="C4" s="3">
        <f>F4+1</f>
        <v>3</v>
      </c>
      <c r="D4" s="3">
        <v>0.47499999999999998</v>
      </c>
      <c r="E4" s="16">
        <v>7.4999999999999993E-5</v>
      </c>
      <c r="F4" s="4">
        <v>2</v>
      </c>
      <c r="G4" s="16">
        <v>8.3330000000000003E-5</v>
      </c>
      <c r="H4" s="17">
        <v>3</v>
      </c>
      <c r="I4" s="25"/>
      <c r="J4" s="25"/>
      <c r="K4" s="10"/>
      <c r="L4" s="19">
        <f>E$10*(1+1/C4)/2+G$10*(1/H$1-1/2)+2*I$10</f>
        <v>2.3416866666666663E-3</v>
      </c>
      <c r="M4" s="14">
        <f>(L4^2)/(N4+O4+P4)</f>
        <v>18.966389497151017</v>
      </c>
      <c r="N4" s="24">
        <f>((E$10*(1+1/C4)/2)^2)/F$10</f>
        <v>1.6427207115111107E-7</v>
      </c>
      <c r="O4" s="24">
        <f>((G$10*(1/H$1-1/2))^2)/H$10</f>
        <v>0</v>
      </c>
      <c r="P4">
        <f>(2*I$10)^2/J$10</f>
        <v>1.2484444444444443E-7</v>
      </c>
      <c r="S4" s="13"/>
      <c r="T4" s="13"/>
    </row>
    <row r="5" spans="1:31" x14ac:dyDescent="0.2">
      <c r="A5" s="4" t="s">
        <v>4</v>
      </c>
      <c r="B5" s="4" t="s">
        <v>6</v>
      </c>
      <c r="C5" s="3">
        <f>F5+1</f>
        <v>8</v>
      </c>
      <c r="D5" s="18">
        <v>0.3725</v>
      </c>
      <c r="E5" s="16">
        <v>2.2929000000000001E-3</v>
      </c>
      <c r="F5" s="4">
        <v>7</v>
      </c>
      <c r="G5" s="16">
        <v>1.4999999999999999E-4</v>
      </c>
      <c r="H5" s="17">
        <v>8</v>
      </c>
      <c r="I5" s="25"/>
      <c r="J5" s="25"/>
      <c r="K5" s="10"/>
      <c r="L5" s="19">
        <f>E$10*(1+1/C5)/2+G$10*(1/H$1-1/2)+2*I$10</f>
        <v>2.1414231249999999E-3</v>
      </c>
      <c r="M5" s="14">
        <f>(L5^2)/(N5+O5+P5)</f>
        <v>18.965442215829132</v>
      </c>
      <c r="N5" s="24">
        <f>((E$10*(1+1/C5)/2)^2)/F$10</f>
        <v>1.1694759752847655E-7</v>
      </c>
      <c r="O5" s="24">
        <f>((G$10*(1/H$1-1/2))^2)/H$10</f>
        <v>0</v>
      </c>
      <c r="P5">
        <f>(2*I$10)^2/J$10</f>
        <v>1.2484444444444443E-7</v>
      </c>
      <c r="S5" s="13"/>
      <c r="T5" s="13"/>
    </row>
    <row r="6" spans="1:31" ht="6.75" customHeight="1" x14ac:dyDescent="0.2">
      <c r="A6" s="3"/>
      <c r="B6" s="3"/>
      <c r="C6" s="3"/>
      <c r="D6" s="3"/>
      <c r="E6" s="6"/>
      <c r="F6" s="4"/>
      <c r="G6" s="6"/>
      <c r="H6" s="17"/>
      <c r="I6" s="25"/>
      <c r="J6" s="25"/>
      <c r="K6" s="10"/>
      <c r="L6" s="19"/>
      <c r="M6" s="14"/>
      <c r="N6" s="24"/>
      <c r="O6" s="24"/>
      <c r="S6" s="13"/>
      <c r="T6" s="13"/>
    </row>
    <row r="7" spans="1:31" x14ac:dyDescent="0.2">
      <c r="A7" s="4" t="s">
        <v>7</v>
      </c>
      <c r="B7" s="4" t="s">
        <v>5</v>
      </c>
      <c r="C7" s="3">
        <f>F7+1</f>
        <v>1</v>
      </c>
      <c r="D7" s="18">
        <v>0.44</v>
      </c>
      <c r="E7" s="16">
        <v>0</v>
      </c>
      <c r="F7" s="4">
        <v>0</v>
      </c>
      <c r="G7" s="16">
        <v>8.0000000000000004E-4</v>
      </c>
      <c r="H7" s="17">
        <v>1</v>
      </c>
      <c r="I7" s="25"/>
      <c r="J7" s="25"/>
      <c r="K7" s="10"/>
      <c r="L7" s="19">
        <f>E$10*(1+1/C7)/2+G$10*(1/H$1-1/2)+2*I$10</f>
        <v>2.9825299999999997E-3</v>
      </c>
      <c r="M7" s="14">
        <f>(L7^2)/(N7+O7+P7)</f>
        <v>17.990426499157678</v>
      </c>
      <c r="N7" s="24">
        <f>((E$10*(1+1/C7)/2)^2)/F$10</f>
        <v>3.6961216008999999E-7</v>
      </c>
      <c r="O7" s="24">
        <f>((G$10*(1/H$1-1/2))^2)/H$10</f>
        <v>0</v>
      </c>
      <c r="P7">
        <f>(2*I$10)^2/J$10</f>
        <v>1.2484444444444443E-7</v>
      </c>
      <c r="R7" s="10"/>
      <c r="S7" s="9"/>
    </row>
    <row r="8" spans="1:31" x14ac:dyDescent="0.2">
      <c r="A8" s="4" t="s">
        <v>7</v>
      </c>
      <c r="B8" s="4" t="s">
        <v>6</v>
      </c>
      <c r="C8" s="3">
        <f>F8+1</f>
        <v>2</v>
      </c>
      <c r="D8" s="18">
        <v>0.39700000000000002</v>
      </c>
      <c r="E8" s="16">
        <v>3.0249999999999999E-3</v>
      </c>
      <c r="F8" s="20">
        <v>1</v>
      </c>
      <c r="G8" s="16">
        <v>2.5000000000000001E-5</v>
      </c>
      <c r="H8" s="17">
        <v>2</v>
      </c>
      <c r="I8" s="25"/>
      <c r="J8" s="25"/>
      <c r="K8" s="10"/>
      <c r="L8" s="19">
        <f>E$10*(1+1/C8)/2+G$10*(1/H$1-1/2)+2*I$10</f>
        <v>2.5018975000000001E-3</v>
      </c>
      <c r="M8" s="14">
        <f>(L8^2)/(N8+O8+P8)</f>
        <v>18.811320623464045</v>
      </c>
      <c r="N8" s="24">
        <f>((E$10*(1+1/C8)/2)^2)/F$10</f>
        <v>2.0790684005062497E-7</v>
      </c>
      <c r="O8" s="24">
        <f>((G$10*(1/H$1-1/2))^2)/H$10</f>
        <v>0</v>
      </c>
      <c r="P8">
        <f>(2*I$10)^2/J$10</f>
        <v>1.2484444444444443E-7</v>
      </c>
      <c r="R8" s="10"/>
      <c r="S8" s="9"/>
    </row>
    <row r="9" spans="1:31" ht="4.5" customHeight="1" x14ac:dyDescent="0.2">
      <c r="A9" s="3"/>
      <c r="B9" s="3"/>
      <c r="C9" s="3"/>
      <c r="D9" s="3"/>
      <c r="E9" s="3"/>
      <c r="F9" s="4"/>
      <c r="G9" s="3"/>
      <c r="H9" s="3"/>
      <c r="I9" s="12"/>
      <c r="J9" s="12"/>
      <c r="R9" s="10"/>
      <c r="S9" s="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">
      <c r="A10" s="4" t="s">
        <v>17</v>
      </c>
      <c r="B10" s="3"/>
      <c r="C10" s="3"/>
      <c r="D10" s="3"/>
      <c r="E10" s="6">
        <f>SUMPRODUCT(F4:F8,E4:E8)/SUM(F4:F8)</f>
        <v>1.92253E-3</v>
      </c>
      <c r="F10" s="3">
        <f>SUM(F4:F8)</f>
        <v>10</v>
      </c>
      <c r="G10" s="6">
        <f>SUMPRODUCT(H4:H8,G4:G8)/SUM(H4:H8)</f>
        <v>1.6428499999999999E-4</v>
      </c>
      <c r="H10" s="3">
        <f>SUM(H4:H8)</f>
        <v>14</v>
      </c>
      <c r="I10" s="19">
        <f>'overzicht ZOAB'!O6</f>
        <v>5.2999999999999998E-4</v>
      </c>
      <c r="J10" s="12">
        <f>'overzicht ZOAB'!P6</f>
        <v>9</v>
      </c>
      <c r="L10" s="19"/>
      <c r="M10" s="14"/>
      <c r="N10" s="19"/>
      <c r="O10" s="19"/>
      <c r="U10" s="13"/>
      <c r="V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">
      <c r="U11" s="13"/>
      <c r="V11" s="13"/>
      <c r="W11" s="13"/>
      <c r="Y11" s="13"/>
      <c r="AA11" s="13"/>
      <c r="AB11" s="13"/>
      <c r="AC11" s="13"/>
    </row>
    <row r="12" spans="1:31" x14ac:dyDescent="0.2">
      <c r="A12" t="str">
        <f>CONCATENATE(I12,N12,O12)</f>
        <v>Kans op waarde hoger dan grens FAP[225] voor gemiddelde van 2 kernen</v>
      </c>
      <c r="I12" s="34" t="s">
        <v>58</v>
      </c>
      <c r="N12">
        <f>H1</f>
        <v>2</v>
      </c>
      <c r="O12" t="s">
        <v>51</v>
      </c>
      <c r="U12" s="13"/>
      <c r="V12" s="13"/>
      <c r="X12" s="13"/>
      <c r="Y12" s="13"/>
      <c r="Z12" s="13"/>
      <c r="AA12" s="13"/>
      <c r="AB12" s="13"/>
      <c r="AC12" s="13"/>
    </row>
    <row r="14" spans="1:31" x14ac:dyDescent="0.2">
      <c r="A14" t="s">
        <v>2</v>
      </c>
      <c r="B14" s="15">
        <f>D4</f>
        <v>0.47499999999999998</v>
      </c>
      <c r="C14" s="15">
        <f>D5</f>
        <v>0.3725</v>
      </c>
      <c r="D14" s="15">
        <f>D7</f>
        <v>0.44</v>
      </c>
      <c r="E14" s="15">
        <f>D8</f>
        <v>0.39700000000000002</v>
      </c>
    </row>
    <row r="15" spans="1:31" x14ac:dyDescent="0.2">
      <c r="A15" t="s">
        <v>20</v>
      </c>
      <c r="B15" s="15">
        <f>SQRT(L4)</f>
        <v>4.8390977120395764E-2</v>
      </c>
      <c r="C15" s="15">
        <f>SQRT(L5)</f>
        <v>4.6275513233242478E-2</v>
      </c>
      <c r="D15" s="15">
        <f>SQRT(L7)</f>
        <v>5.4612544346514379E-2</v>
      </c>
      <c r="E15" s="15">
        <f>SQRT(L8)</f>
        <v>5.0018971400859494E-2</v>
      </c>
    </row>
    <row r="16" spans="1:31" x14ac:dyDescent="0.2">
      <c r="A16" t="s">
        <v>21</v>
      </c>
      <c r="B16" s="11">
        <f>M4</f>
        <v>18.966389497151017</v>
      </c>
      <c r="C16" s="11">
        <f>M5</f>
        <v>18.965442215829132</v>
      </c>
      <c r="D16" s="11">
        <f>M7</f>
        <v>17.990426499157678</v>
      </c>
      <c r="E16" s="11">
        <f>M8</f>
        <v>18.811320623464045</v>
      </c>
    </row>
    <row r="18" spans="1:5" x14ac:dyDescent="0.2">
      <c r="A18" s="4" t="s">
        <v>19</v>
      </c>
      <c r="B18" s="4" t="s">
        <v>10</v>
      </c>
      <c r="C18" s="4" t="s">
        <v>11</v>
      </c>
      <c r="D18" s="4" t="s">
        <v>12</v>
      </c>
      <c r="E18" s="4" t="s">
        <v>13</v>
      </c>
    </row>
    <row r="19" spans="1:5" x14ac:dyDescent="0.2">
      <c r="A19" s="27">
        <f>'overzicht ZOAB'!A19</f>
        <v>0.30010000000000003</v>
      </c>
      <c r="B19" s="27">
        <f>IF(B$14&lt;$A19,TDIST(($A19-B$14)/B$15,B$16,1),1-TDIST((B$14-$A19)/B$15,B$16,1))</f>
        <v>0.99900847472881282</v>
      </c>
      <c r="C19" s="27">
        <f t="shared" ref="B19:E40" si="0">IF(C$14&lt;$A19,TDIST(($A19-C$14)/C$15,C$16,1),1-TDIST((C$14-$A19)/C$15,C$16,1))</f>
        <v>0.93244956739696916</v>
      </c>
      <c r="D19" s="27">
        <f t="shared" si="0"/>
        <v>0.98989118913169449</v>
      </c>
      <c r="E19" s="27">
        <f t="shared" si="0"/>
        <v>0.96571628860185754</v>
      </c>
    </row>
    <row r="20" spans="1:5" x14ac:dyDescent="0.2">
      <c r="A20" s="27">
        <f>'overzicht ZOAB'!A20</f>
        <v>0.31010000000000004</v>
      </c>
      <c r="B20" s="27">
        <f t="shared" si="0"/>
        <v>0.99843109136503538</v>
      </c>
      <c r="C20" s="27">
        <f t="shared" si="0"/>
        <v>0.90288058485426359</v>
      </c>
      <c r="D20" s="27">
        <f t="shared" si="0"/>
        <v>0.98531474637962857</v>
      </c>
      <c r="E20" s="27">
        <f t="shared" si="0"/>
        <v>0.95029641681181076</v>
      </c>
    </row>
    <row r="21" spans="1:5" x14ac:dyDescent="0.2">
      <c r="A21" s="27">
        <f>'overzicht ZOAB'!A21</f>
        <v>0.32010000000000005</v>
      </c>
      <c r="B21" s="27">
        <f t="shared" si="0"/>
        <v>0.99752425788051935</v>
      </c>
      <c r="C21" s="27">
        <f t="shared" si="0"/>
        <v>0.86382626711010191</v>
      </c>
      <c r="D21" s="27">
        <f t="shared" si="0"/>
        <v>0.9788499420079082</v>
      </c>
      <c r="E21" s="27">
        <f t="shared" si="0"/>
        <v>0.9292079427316412</v>
      </c>
    </row>
    <row r="22" spans="1:5" x14ac:dyDescent="0.2">
      <c r="A22" s="27">
        <f>'overzicht ZOAB'!A22</f>
        <v>0.33010000000000006</v>
      </c>
      <c r="B22" s="27">
        <f t="shared" si="0"/>
        <v>0.99610988163680181</v>
      </c>
      <c r="C22" s="27">
        <f t="shared" si="0"/>
        <v>0.81417590814666574</v>
      </c>
      <c r="D22" s="27">
        <f t="shared" si="0"/>
        <v>0.96984840826513607</v>
      </c>
      <c r="E22" s="27">
        <f t="shared" si="0"/>
        <v>0.90114103985250527</v>
      </c>
    </row>
    <row r="23" spans="1:5" x14ac:dyDescent="0.2">
      <c r="A23" s="27">
        <f>'overzicht ZOAB'!A23</f>
        <v>0.34010000000000007</v>
      </c>
      <c r="B23" s="27">
        <f t="shared" si="0"/>
        <v>0.99392378468157261</v>
      </c>
      <c r="C23" s="27">
        <f t="shared" si="0"/>
        <v>0.75360900129766162</v>
      </c>
      <c r="D23" s="27">
        <f t="shared" si="0"/>
        <v>0.95752079521118472</v>
      </c>
      <c r="E23" s="27">
        <f t="shared" si="0"/>
        <v>0.86489136238152931</v>
      </c>
    </row>
    <row r="24" spans="1:5" x14ac:dyDescent="0.2">
      <c r="A24" s="27">
        <f>'overzicht ZOAB'!A24</f>
        <v>0.35010000000000002</v>
      </c>
      <c r="B24" s="27">
        <f t="shared" si="0"/>
        <v>0.99058307501069187</v>
      </c>
      <c r="C24" s="27">
        <f t="shared" si="0"/>
        <v>0.68290893571611</v>
      </c>
      <c r="D24" s="27">
        <f t="shared" si="0"/>
        <v>0.94095255340996731</v>
      </c>
      <c r="E24" s="27">
        <f t="shared" si="0"/>
        <v>0.81958048367393677</v>
      </c>
    </row>
    <row r="25" spans="1:5" x14ac:dyDescent="0.2">
      <c r="A25" s="27">
        <f>'overzicht ZOAB'!A25</f>
        <v>0.36010000000000003</v>
      </c>
      <c r="B25" s="27">
        <f t="shared" si="0"/>
        <v>0.98554833090748384</v>
      </c>
      <c r="C25" s="27">
        <f t="shared" si="0"/>
        <v>0.60411177514199677</v>
      </c>
      <c r="D25" s="27">
        <f t="shared" si="0"/>
        <v>0.91914921520505699</v>
      </c>
      <c r="E25" s="27">
        <f t="shared" si="0"/>
        <v>0.76490330608902313</v>
      </c>
    </row>
    <row r="26" spans="1:5" x14ac:dyDescent="0.2">
      <c r="A26" s="27">
        <f>'overzicht ZOAB'!A26</f>
        <v>0.37010000000000004</v>
      </c>
      <c r="B26" s="27">
        <f t="shared" si="0"/>
        <v>0.97808552194310638</v>
      </c>
      <c r="C26" s="27">
        <f t="shared" si="0"/>
        <v>0.52039556893885985</v>
      </c>
      <c r="D26" s="27">
        <f t="shared" si="0"/>
        <v>0.89111868250283854</v>
      </c>
      <c r="E26" s="27">
        <f t="shared" si="0"/>
        <v>0.70134741366490783</v>
      </c>
    </row>
    <row r="27" spans="1:5" x14ac:dyDescent="0.2">
      <c r="A27" s="27">
        <f>'overzicht ZOAB'!A27</f>
        <v>0.38009999999999999</v>
      </c>
      <c r="B27" s="27">
        <f t="shared" si="0"/>
        <v>0.9672374358342517</v>
      </c>
      <c r="C27" s="27">
        <f t="shared" si="0"/>
        <v>0.43568864616400799</v>
      </c>
      <c r="D27" s="27">
        <f t="shared" si="0"/>
        <v>0.85599229026582513</v>
      </c>
      <c r="E27" s="27">
        <f t="shared" si="0"/>
        <v>0.63031582682588216</v>
      </c>
    </row>
    <row r="28" spans="1:5" x14ac:dyDescent="0.2">
      <c r="A28" s="27">
        <f>'overzicht ZOAB'!A28</f>
        <v>0.3901</v>
      </c>
      <c r="B28" s="27">
        <f t="shared" si="0"/>
        <v>0.9518201533159184</v>
      </c>
      <c r="C28" s="27">
        <f t="shared" si="0"/>
        <v>0.35407538961690532</v>
      </c>
      <c r="D28" s="27">
        <f t="shared" si="0"/>
        <v>0.81317645510667591</v>
      </c>
      <c r="E28" s="27">
        <f t="shared" si="0"/>
        <v>0.55409337772635647</v>
      </c>
    </row>
    <row r="29" spans="1:5" x14ac:dyDescent="0.2">
      <c r="A29" s="27">
        <f>'overzicht ZOAB'!A29</f>
        <v>0.40010000000000001</v>
      </c>
      <c r="B29" s="27">
        <f t="shared" si="0"/>
        <v>0.93046491286422039</v>
      </c>
      <c r="C29" s="27">
        <f t="shared" si="0"/>
        <v>0.2791583269156388</v>
      </c>
      <c r="D29" s="27">
        <f t="shared" si="0"/>
        <v>0.76251395044435366</v>
      </c>
      <c r="E29" s="27">
        <f t="shared" si="0"/>
        <v>0.47563228245995914</v>
      </c>
    </row>
    <row r="30" spans="1:5" x14ac:dyDescent="0.2">
      <c r="A30" s="27">
        <f>'overzicht ZOAB'!A30</f>
        <v>0.41010000000000002</v>
      </c>
      <c r="B30" s="27">
        <f t="shared" si="0"/>
        <v>0.90172610942262177</v>
      </c>
      <c r="C30" s="27">
        <f t="shared" si="0"/>
        <v>0.21355341536297706</v>
      </c>
      <c r="D30" s="27">
        <f t="shared" si="0"/>
        <v>0.70442195377035777</v>
      </c>
      <c r="E30" s="27">
        <f t="shared" si="0"/>
        <v>0.39818581497298267</v>
      </c>
    </row>
    <row r="31" spans="1:5" x14ac:dyDescent="0.2">
      <c r="A31" s="27">
        <f>'overzicht ZOAB'!A31</f>
        <v>0.42010000000000003</v>
      </c>
      <c r="B31" s="27">
        <f t="shared" si="0"/>
        <v>0.86426788741410843</v>
      </c>
      <c r="C31" s="27">
        <f t="shared" si="0"/>
        <v>0.15864114578699667</v>
      </c>
      <c r="D31" s="27">
        <f t="shared" si="0"/>
        <v>0.6399683258989074</v>
      </c>
      <c r="E31" s="27">
        <f t="shared" si="0"/>
        <v>0.32486983210628673</v>
      </c>
    </row>
    <row r="32" spans="1:5" x14ac:dyDescent="0.2">
      <c r="A32" s="27">
        <f>'overzicht ZOAB'!A32</f>
        <v>0.43010000000000004</v>
      </c>
      <c r="B32" s="27">
        <f t="shared" si="0"/>
        <v>0.81712178193939877</v>
      </c>
      <c r="C32" s="27">
        <f t="shared" si="0"/>
        <v>0.11459915183182451</v>
      </c>
      <c r="D32" s="27">
        <f t="shared" si="0"/>
        <v>0.57085306111003697</v>
      </c>
      <c r="E32" s="27">
        <f t="shared" si="0"/>
        <v>0.25825749364832418</v>
      </c>
    </row>
    <row r="33" spans="1:6" x14ac:dyDescent="0.2">
      <c r="A33" s="27">
        <f>'overzicht ZOAB'!A33</f>
        <v>0.44010000000000005</v>
      </c>
      <c r="B33" s="27">
        <f t="shared" si="0"/>
        <v>0.75997769499016499</v>
      </c>
      <c r="C33" s="27">
        <f t="shared" si="0"/>
        <v>8.0651189725187797E-2</v>
      </c>
      <c r="D33" s="27">
        <f t="shared" si="0"/>
        <v>0.49928016264008751</v>
      </c>
      <c r="E33" s="27">
        <f t="shared" si="0"/>
        <v>0.20010064214279116</v>
      </c>
    </row>
    <row r="34" spans="1:6" x14ac:dyDescent="0.2">
      <c r="A34" s="27">
        <f>'overzicht ZOAB'!A34</f>
        <v>0.4501</v>
      </c>
      <c r="B34" s="27">
        <f t="shared" si="0"/>
        <v>0.69343914359806513</v>
      </c>
      <c r="C34" s="27">
        <f t="shared" si="0"/>
        <v>5.5419895056019665E-2</v>
      </c>
      <c r="D34" s="27">
        <f t="shared" si="0"/>
        <v>0.42773256878096411</v>
      </c>
      <c r="E34" s="27">
        <f t="shared" si="0"/>
        <v>0.15122768150717861</v>
      </c>
    </row>
    <row r="35" spans="1:6" x14ac:dyDescent="0.2">
      <c r="A35" s="27">
        <f>'overzicht ZOAB'!A35</f>
        <v>0.46010000000000001</v>
      </c>
      <c r="B35" s="27">
        <f t="shared" si="0"/>
        <v>0.61915681414184465</v>
      </c>
      <c r="C35" s="36">
        <f t="shared" si="0"/>
        <v>3.7274473025857353E-2</v>
      </c>
      <c r="D35" s="27">
        <f t="shared" si="0"/>
        <v>0.35869030045439521</v>
      </c>
      <c r="E35" s="27">
        <f t="shared" si="0"/>
        <v>0.1116125930508387</v>
      </c>
      <c r="F35" s="37">
        <f>1-B35</f>
        <v>0.38084318585815535</v>
      </c>
    </row>
    <row r="36" spans="1:6" x14ac:dyDescent="0.2">
      <c r="A36" s="27">
        <f>'overzicht ZOAB'!A36</f>
        <v>0.47010000000000002</v>
      </c>
      <c r="B36" s="27">
        <f t="shared" si="0"/>
        <v>0.539767682921659</v>
      </c>
      <c r="C36" s="36">
        <f t="shared" si="0"/>
        <v>2.4601982769542511E-2</v>
      </c>
      <c r="D36" s="27">
        <f t="shared" si="0"/>
        <v>0.29434921330876218</v>
      </c>
      <c r="E36" s="27">
        <f t="shared" si="0"/>
        <v>8.0565764297727868E-2</v>
      </c>
      <c r="F36" s="37">
        <f t="shared" ref="F36:F43" si="1">1-B36</f>
        <v>0.460232317078341</v>
      </c>
    </row>
    <row r="37" spans="1:6" x14ac:dyDescent="0.2">
      <c r="A37" s="27">
        <f>'overzicht ZOAB'!A37</f>
        <v>0.48010000000000003</v>
      </c>
      <c r="B37" s="27">
        <f t="shared" si="0"/>
        <v>0.45861535354502919</v>
      </c>
      <c r="C37" s="36">
        <f t="shared" si="0"/>
        <v>1.5976393974207876E-2</v>
      </c>
      <c r="D37" s="27">
        <f t="shared" si="0"/>
        <v>0.23639755046185307</v>
      </c>
      <c r="E37" s="27">
        <f t="shared" si="0"/>
        <v>5.6978322059184211E-2</v>
      </c>
      <c r="F37" s="37">
        <f t="shared" si="1"/>
        <v>0.54138464645497075</v>
      </c>
    </row>
    <row r="38" spans="1:6" x14ac:dyDescent="0.2">
      <c r="A38" s="27">
        <f>'overzicht ZOAB'!A38</f>
        <v>0.49010000000000004</v>
      </c>
      <c r="B38" s="27">
        <f t="shared" si="0"/>
        <v>0.37929728536431306</v>
      </c>
      <c r="C38" s="36">
        <f t="shared" si="0"/>
        <v>1.023425276796415E-2</v>
      </c>
      <c r="D38" s="27">
        <f t="shared" si="0"/>
        <v>0.18588998439255011</v>
      </c>
      <c r="E38" s="27">
        <f t="shared" si="0"/>
        <v>3.9557848916598387E-2</v>
      </c>
      <c r="F38" s="37">
        <f t="shared" si="1"/>
        <v>0.62070271463568694</v>
      </c>
    </row>
    <row r="39" spans="1:6" x14ac:dyDescent="0.2">
      <c r="A39" s="27">
        <f>'overzicht ZOAB'!A39</f>
        <v>0.50009999999999999</v>
      </c>
      <c r="B39" s="27">
        <f t="shared" si="0"/>
        <v>0.30514695536604453</v>
      </c>
      <c r="C39" s="36">
        <f t="shared" si="0"/>
        <v>6.4829984070232851E-3</v>
      </c>
      <c r="D39" s="27">
        <f t="shared" si="0"/>
        <v>0.14323118862663273</v>
      </c>
      <c r="E39" s="27">
        <f t="shared" si="0"/>
        <v>2.7015022716633606E-2</v>
      </c>
      <c r="F39" s="37">
        <f t="shared" si="1"/>
        <v>0.69485304463395547</v>
      </c>
    </row>
    <row r="40" spans="1:6" x14ac:dyDescent="0.2">
      <c r="A40" s="27">
        <f>'overzicht ZOAB'!A40</f>
        <v>0.5101</v>
      </c>
      <c r="B40" s="27">
        <f t="shared" si="0"/>
        <v>0.23878365210420566</v>
      </c>
      <c r="C40" s="36">
        <f t="shared" si="0"/>
        <v>4.0704987221888084E-3</v>
      </c>
      <c r="D40" s="27">
        <f t="shared" si="0"/>
        <v>0.10825371628528796</v>
      </c>
      <c r="E40" s="27">
        <f t="shared" si="0"/>
        <v>1.8185643996538672E-2</v>
      </c>
      <c r="F40" s="37">
        <f t="shared" si="1"/>
        <v>0.76121634789579429</v>
      </c>
    </row>
    <row r="41" spans="1:6" x14ac:dyDescent="0.2">
      <c r="A41" s="27">
        <f>'overzicht ZOAB'!A41</f>
        <v>0.52010000000000001</v>
      </c>
      <c r="B41" s="27">
        <f t="shared" ref="B41:E56" si="2">IF(B$14&lt;$A41,TDIST(($A41-B$14)/B$15,B$16,1),1-TDIST((B$14-$A41)/B$15,B$16,1))</f>
        <v>0.18183698441128332</v>
      </c>
      <c r="C41" s="36">
        <f t="shared" si="2"/>
        <v>2.538656973660828E-3</v>
      </c>
      <c r="D41" s="27">
        <f t="shared" si="2"/>
        <v>8.0356886432112556E-2</v>
      </c>
      <c r="E41" s="27">
        <f t="shared" si="2"/>
        <v>1.2091912923103944E-2</v>
      </c>
      <c r="F41" s="37">
        <f t="shared" si="1"/>
        <v>0.81816301558871674</v>
      </c>
    </row>
    <row r="42" spans="1:6" x14ac:dyDescent="0.2">
      <c r="A42" s="27">
        <f>'overzicht ZOAB'!A42</f>
        <v>0.53010000000000002</v>
      </c>
      <c r="B42" s="27">
        <f t="shared" si="2"/>
        <v>0.13489034180783677</v>
      </c>
      <c r="C42" s="36">
        <f t="shared" si="2"/>
        <v>1.5757741403827183E-3</v>
      </c>
      <c r="D42" s="27">
        <f t="shared" si="2"/>
        <v>5.8668155458427566E-2</v>
      </c>
      <c r="E42" s="27">
        <f t="shared" si="2"/>
        <v>7.9573539781730134E-3</v>
      </c>
      <c r="F42" s="37">
        <f t="shared" si="1"/>
        <v>0.86510965819216323</v>
      </c>
    </row>
    <row r="43" spans="1:6" x14ac:dyDescent="0.2">
      <c r="A43" s="27">
        <f>'overzicht ZOAB'!A43</f>
        <v>0.54010000000000002</v>
      </c>
      <c r="B43" s="27">
        <f t="shared" si="2"/>
        <v>9.7617699818531536E-2</v>
      </c>
      <c r="C43" s="36">
        <f t="shared" si="2"/>
        <v>9.7516860206618662E-4</v>
      </c>
      <c r="D43" s="27">
        <f t="shared" si="2"/>
        <v>4.2194315074497772E-2</v>
      </c>
      <c r="E43" s="27">
        <f t="shared" si="2"/>
        <v>5.1924408079272073E-3</v>
      </c>
      <c r="F43" s="37">
        <f t="shared" si="1"/>
        <v>0.90238230018146848</v>
      </c>
    </row>
    <row r="44" spans="1:6" x14ac:dyDescent="0.2">
      <c r="A44" s="27">
        <f>'overzicht ZOAB'!A44</f>
        <v>0.55010000000000003</v>
      </c>
      <c r="B44" s="27">
        <f t="shared" si="2"/>
        <v>6.9040409977783115E-2</v>
      </c>
      <c r="C44" s="36">
        <f t="shared" si="2"/>
        <v>6.0261171066513738E-4</v>
      </c>
      <c r="D44" s="27">
        <f t="shared" si="2"/>
        <v>2.9941821059617336E-2</v>
      </c>
      <c r="E44" s="27">
        <f t="shared" si="2"/>
        <v>3.3656794070411064E-3</v>
      </c>
    </row>
    <row r="45" spans="1:6" x14ac:dyDescent="0.2">
      <c r="A45" s="27">
        <f>'overzicht ZOAB'!A45</f>
        <v>0.56010000000000004</v>
      </c>
      <c r="B45" s="27">
        <f t="shared" si="2"/>
        <v>4.7818093722440488E-2</v>
      </c>
      <c r="C45" s="36">
        <f t="shared" si="2"/>
        <v>3.7235833505531334E-4</v>
      </c>
      <c r="D45" s="27">
        <f t="shared" si="2"/>
        <v>2.0998297269941749E-2</v>
      </c>
      <c r="E45" s="27">
        <f t="shared" si="2"/>
        <v>2.1706113332907186E-3</v>
      </c>
    </row>
    <row r="46" spans="1:6" x14ac:dyDescent="0.2">
      <c r="A46" s="27">
        <f>'overzicht ZOAB'!A46</f>
        <v>0.57010000000000005</v>
      </c>
      <c r="B46" s="27">
        <f t="shared" si="2"/>
        <v>3.2505121071343228E-2</v>
      </c>
      <c r="C46" s="36">
        <f t="shared" si="2"/>
        <v>2.3033811242068137E-4</v>
      </c>
      <c r="D46" s="27">
        <f t="shared" si="2"/>
        <v>1.4577141399956927E-2</v>
      </c>
      <c r="E46" s="27">
        <f t="shared" si="2"/>
        <v>1.3949114729185769E-3</v>
      </c>
    </row>
    <row r="47" spans="1:6" x14ac:dyDescent="0.2">
      <c r="A47" s="27">
        <f>'overzicht ZOAB'!A47</f>
        <v>0.58010000000000006</v>
      </c>
      <c r="B47" s="27">
        <f t="shared" si="2"/>
        <v>2.1735619043556979E-2</v>
      </c>
      <c r="C47" s="36">
        <f t="shared" si="2"/>
        <v>1.4278912682084727E-4</v>
      </c>
      <c r="D47" s="27">
        <f t="shared" si="2"/>
        <v>1.0032812566772383E-2</v>
      </c>
      <c r="E47" s="27">
        <f t="shared" si="2"/>
        <v>8.9443758236204594E-4</v>
      </c>
    </row>
    <row r="48" spans="1:6" x14ac:dyDescent="0.2">
      <c r="A48" s="27">
        <f>'overzicht ZOAB'!A48</f>
        <v>0.59010000000000007</v>
      </c>
      <c r="B48" s="27">
        <f t="shared" si="2"/>
        <v>1.4329979682950623E-2</v>
      </c>
      <c r="C48" s="36">
        <f t="shared" si="2"/>
        <v>8.8782357998195533E-5</v>
      </c>
      <c r="D48" s="27">
        <f t="shared" si="2"/>
        <v>6.8561985437214168E-3</v>
      </c>
      <c r="E48" s="27">
        <f t="shared" si="2"/>
        <v>5.729454180783399E-4</v>
      </c>
    </row>
    <row r="49" spans="1:5" x14ac:dyDescent="0.2">
      <c r="A49" s="27">
        <f>'overzicht ZOAB'!A49</f>
        <v>0.60010000000000008</v>
      </c>
      <c r="B49" s="27">
        <f t="shared" si="2"/>
        <v>9.3356035656525973E-3</v>
      </c>
      <c r="C49" s="36">
        <f t="shared" si="2"/>
        <v>5.5408795197365545E-5</v>
      </c>
      <c r="D49" s="27">
        <f t="shared" si="2"/>
        <v>4.6586931213297269E-3</v>
      </c>
      <c r="E49" s="27">
        <f t="shared" si="2"/>
        <v>3.6702628669161365E-4</v>
      </c>
    </row>
    <row r="50" spans="1:5" x14ac:dyDescent="0.2">
      <c r="A50" s="27">
        <f>'overzicht ZOAB'!A50</f>
        <v>0.61010000000000009</v>
      </c>
      <c r="B50" s="27">
        <f t="shared" si="2"/>
        <v>6.022685856101901E-3</v>
      </c>
      <c r="C50" s="36">
        <f t="shared" si="2"/>
        <v>3.4730946188642263E-5</v>
      </c>
      <c r="D50" s="27">
        <f t="shared" si="2"/>
        <v>3.1515998701119661E-3</v>
      </c>
      <c r="E50" s="27">
        <f t="shared" si="2"/>
        <v>2.3534553238764675E-4</v>
      </c>
    </row>
    <row r="51" spans="1:5" x14ac:dyDescent="0.2">
      <c r="A51" s="27">
        <f>'overzicht ZOAB'!A51</f>
        <v>0.6201000000000001</v>
      </c>
      <c r="B51" s="27">
        <f t="shared" si="2"/>
        <v>3.8553201420225558E-3</v>
      </c>
      <c r="C51" s="36">
        <f t="shared" si="2"/>
        <v>2.1875549895174388E-5</v>
      </c>
      <c r="D51" s="27">
        <f t="shared" si="2"/>
        <v>2.1252222464756636E-3</v>
      </c>
      <c r="E51" s="27">
        <f t="shared" si="2"/>
        <v>1.5117885192720683E-4</v>
      </c>
    </row>
    <row r="52" spans="1:5" x14ac:dyDescent="0.2">
      <c r="A52" s="27">
        <f>'overzicht ZOAB'!A52</f>
        <v>0.6301000000000001</v>
      </c>
      <c r="B52" s="27">
        <f t="shared" si="2"/>
        <v>2.453347404539358E-3</v>
      </c>
      <c r="C52" s="36">
        <f t="shared" si="2"/>
        <v>1.3851068534138688E-5</v>
      </c>
      <c r="D52" s="27">
        <f t="shared" si="2"/>
        <v>1.4300685358540183E-3</v>
      </c>
      <c r="E52" s="27">
        <f t="shared" si="2"/>
        <v>9.7354364163241313E-5</v>
      </c>
    </row>
    <row r="53" spans="1:5" x14ac:dyDescent="0.2">
      <c r="A53" s="27">
        <f>'overzicht ZOAB'!A53</f>
        <v>0.64010000000000011</v>
      </c>
      <c r="B53" s="27">
        <f t="shared" si="2"/>
        <v>1.5546094694120908E-3</v>
      </c>
      <c r="C53" s="36">
        <f t="shared" si="2"/>
        <v>8.8192394667890256E-6</v>
      </c>
      <c r="D53" s="27">
        <f t="shared" si="2"/>
        <v>9.6120209256326248E-4</v>
      </c>
      <c r="E53" s="27">
        <f t="shared" si="2"/>
        <v>6.288659677293823E-5</v>
      </c>
    </row>
    <row r="54" spans="1:5" x14ac:dyDescent="0.2">
      <c r="A54" s="27">
        <f>'overzicht ZOAB'!A54</f>
        <v>0.65010000000000012</v>
      </c>
      <c r="B54" s="27">
        <f t="shared" si="2"/>
        <v>9.8244896435060948E-4</v>
      </c>
      <c r="C54" s="36">
        <f t="shared" si="2"/>
        <v>5.6482390372758189E-6</v>
      </c>
      <c r="D54" s="27">
        <f t="shared" si="2"/>
        <v>6.4589019540445605E-4</v>
      </c>
      <c r="E54" s="27">
        <f t="shared" si="2"/>
        <v>4.0767903871861117E-5</v>
      </c>
    </row>
    <row r="55" spans="1:5" x14ac:dyDescent="0.2">
      <c r="A55" s="27">
        <f>'overzicht ZOAB'!A55</f>
        <v>0.66010000000000013</v>
      </c>
      <c r="B55" s="27">
        <f t="shared" si="2"/>
        <v>6.2003479793525692E-4</v>
      </c>
      <c r="C55" s="36">
        <f t="shared" si="2"/>
        <v>3.6392572711271339E-6</v>
      </c>
      <c r="D55" s="27">
        <f t="shared" si="2"/>
        <v>4.3423651553644378E-4</v>
      </c>
      <c r="E55" s="27">
        <f t="shared" si="2"/>
        <v>2.653506579645677E-5</v>
      </c>
    </row>
    <row r="56" spans="1:5" x14ac:dyDescent="0.2">
      <c r="A56" s="27">
        <f>'overzicht ZOAB'!A56</f>
        <v>0.67010000000000014</v>
      </c>
      <c r="B56" s="27">
        <f t="shared" si="2"/>
        <v>3.9125611826593457E-4</v>
      </c>
      <c r="C56" s="36">
        <f t="shared" si="2"/>
        <v>2.3593417163989184E-6</v>
      </c>
      <c r="D56" s="27">
        <f t="shared" si="2"/>
        <v>2.9229042185884393E-4</v>
      </c>
      <c r="E56" s="27">
        <f t="shared" si="2"/>
        <v>1.7346658337913951E-5</v>
      </c>
    </row>
    <row r="57" spans="1:5" x14ac:dyDescent="0.2">
      <c r="A57" s="27">
        <f>'overzicht ZOAB'!A57</f>
        <v>0.68010000000000015</v>
      </c>
      <c r="B57" s="27">
        <f t="shared" ref="B57:E59" si="3">IF(B$14&lt;$A57,TDIST(($A57-B$14)/B$15,B$16,1),1-TDIST((B$14-$A57)/B$15,B$16,1))</f>
        <v>2.4711629230003636E-4</v>
      </c>
      <c r="C57" s="36">
        <f t="shared" si="3"/>
        <v>1.5391760175566897E-6</v>
      </c>
      <c r="D57" s="27">
        <f t="shared" si="3"/>
        <v>1.9709820309091495E-4</v>
      </c>
      <c r="E57" s="27">
        <f t="shared" si="3"/>
        <v>1.1392784824357132E-5</v>
      </c>
    </row>
    <row r="58" spans="1:5" x14ac:dyDescent="0.2">
      <c r="A58" s="27">
        <f>'overzicht ZOAB'!A58</f>
        <v>0.69010000000000016</v>
      </c>
      <c r="B58" s="27">
        <f t="shared" si="3"/>
        <v>1.5636229821507018E-4</v>
      </c>
      <c r="C58" s="36">
        <f t="shared" si="3"/>
        <v>1.0104836661868829E-6</v>
      </c>
      <c r="D58" s="27">
        <f t="shared" si="3"/>
        <v>1.3321563632304455E-4</v>
      </c>
      <c r="E58" s="27">
        <f t="shared" si="3"/>
        <v>7.5190413279189461E-6</v>
      </c>
    </row>
    <row r="59" spans="1:5" x14ac:dyDescent="0.2">
      <c r="A59" s="27">
        <f>'overzicht ZOAB'!A59</f>
        <v>0.70010000000000017</v>
      </c>
      <c r="B59" s="27">
        <f t="shared" si="3"/>
        <v>9.91956393867322E-5</v>
      </c>
      <c r="C59" s="36">
        <f t="shared" si="3"/>
        <v>6.6761168526738395E-7</v>
      </c>
      <c r="D59" s="27">
        <f t="shared" si="3"/>
        <v>9.0287011996908402E-5</v>
      </c>
      <c r="E59" s="27">
        <f t="shared" si="3"/>
        <v>4.9876074037923428E-6</v>
      </c>
    </row>
    <row r="60" spans="1:5" x14ac:dyDescent="0.2">
      <c r="B60" s="2"/>
      <c r="C60" s="2"/>
      <c r="D60" s="2"/>
      <c r="E60" s="2"/>
    </row>
    <row r="61" spans="1:5" x14ac:dyDescent="0.2">
      <c r="B61" s="2"/>
      <c r="C61" s="2"/>
      <c r="D61" s="2"/>
      <c r="E61" s="2"/>
    </row>
    <row r="62" spans="1:5" x14ac:dyDescent="0.2">
      <c r="B62" s="2"/>
      <c r="C62" s="2"/>
      <c r="D62" s="2"/>
      <c r="E62" s="2"/>
    </row>
    <row r="63" spans="1:5" x14ac:dyDescent="0.2">
      <c r="B63" s="2"/>
      <c r="C63" s="2"/>
      <c r="D63" s="2"/>
      <c r="E63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  <row r="72" spans="2:5" x14ac:dyDescent="0.2">
      <c r="B72" s="2"/>
      <c r="C72" s="2"/>
      <c r="D72" s="2"/>
      <c r="E72" s="2"/>
    </row>
    <row r="73" spans="2:5" x14ac:dyDescent="0.2">
      <c r="B73" s="2"/>
      <c r="C73" s="2"/>
      <c r="D73" s="2"/>
      <c r="E73" s="2"/>
    </row>
    <row r="74" spans="2:5" x14ac:dyDescent="0.2">
      <c r="B74" s="2"/>
      <c r="C74" s="2"/>
      <c r="D74" s="2"/>
      <c r="E74" s="2"/>
    </row>
    <row r="75" spans="2:5" x14ac:dyDescent="0.2">
      <c r="B75" s="2"/>
      <c r="C75" s="2"/>
      <c r="D75" s="2"/>
      <c r="E75" s="2"/>
    </row>
    <row r="76" spans="2:5" x14ac:dyDescent="0.2">
      <c r="B76" s="2"/>
      <c r="C76" s="2"/>
      <c r="D76" s="2"/>
      <c r="E76" s="2"/>
    </row>
    <row r="77" spans="2:5" x14ac:dyDescent="0.2">
      <c r="B77" s="2"/>
      <c r="C77" s="2"/>
      <c r="D77" s="2"/>
      <c r="E77" s="2"/>
    </row>
    <row r="78" spans="2:5" x14ac:dyDescent="0.2">
      <c r="B78" s="2"/>
      <c r="C78" s="2"/>
      <c r="D78" s="2"/>
      <c r="E78" s="2"/>
    </row>
    <row r="79" spans="2:5" x14ac:dyDescent="0.2">
      <c r="B79" s="2"/>
      <c r="C79" s="2"/>
      <c r="D79" s="2"/>
      <c r="E79" s="2"/>
    </row>
    <row r="80" spans="2:5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</sheetData>
  <phoneticPr fontId="5" type="noConversion"/>
  <pageMargins left="0.5" right="0.3" top="0.87" bottom="1" header="0.5" footer="0.5"/>
  <pageSetup paperSize="9" scale="77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topLeftCell="A13" workbookViewId="0">
      <selection activeCell="D31" sqref="D31"/>
    </sheetView>
  </sheetViews>
  <sheetFormatPr defaultRowHeight="12.75" x14ac:dyDescent="0.2"/>
  <cols>
    <col min="1" max="1" width="12.28515625" customWidth="1"/>
    <col min="2" max="2" width="9" customWidth="1"/>
    <col min="3" max="3" width="8.42578125" customWidth="1"/>
    <col min="4" max="4" width="10.7109375" customWidth="1"/>
    <col min="5" max="5" width="10.28515625" customWidth="1"/>
    <col min="6" max="6" width="7" customWidth="1"/>
    <col min="7" max="7" width="9.5703125" customWidth="1"/>
    <col min="8" max="8" width="7.5703125" customWidth="1"/>
    <col min="9" max="11" width="10.7109375" customWidth="1"/>
    <col min="14" max="14" width="9.7109375" customWidth="1"/>
    <col min="16" max="16" width="12.42578125" bestFit="1" customWidth="1"/>
  </cols>
  <sheetData>
    <row r="1" spans="1:31" x14ac:dyDescent="0.2">
      <c r="A1" t="s">
        <v>22</v>
      </c>
      <c r="F1" t="s">
        <v>27</v>
      </c>
      <c r="H1" s="26">
        <f>'overzicht ZOAB'!N6</f>
        <v>2</v>
      </c>
      <c r="I1" s="26"/>
      <c r="J1" s="26"/>
      <c r="M1" t="s">
        <v>29</v>
      </c>
      <c r="R1" s="1"/>
      <c r="S1" s="13"/>
      <c r="T1" s="13"/>
    </row>
    <row r="2" spans="1:31" x14ac:dyDescent="0.2">
      <c r="M2" t="s">
        <v>30</v>
      </c>
      <c r="S2" s="13"/>
      <c r="T2" s="13"/>
    </row>
    <row r="3" spans="1:31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7" t="s">
        <v>47</v>
      </c>
      <c r="J3" s="7" t="s">
        <v>52</v>
      </c>
      <c r="K3" s="7"/>
      <c r="L3" s="7" t="s">
        <v>28</v>
      </c>
      <c r="M3" s="7" t="s">
        <v>8</v>
      </c>
      <c r="N3" s="7" t="s">
        <v>53</v>
      </c>
      <c r="O3" s="7" t="s">
        <v>54</v>
      </c>
      <c r="P3" s="7" t="s">
        <v>44</v>
      </c>
      <c r="Q3" s="7"/>
      <c r="S3" s="13"/>
      <c r="T3" s="13"/>
    </row>
    <row r="4" spans="1:31" x14ac:dyDescent="0.2">
      <c r="A4" s="4" t="s">
        <v>4</v>
      </c>
      <c r="B4" s="4" t="s">
        <v>5</v>
      </c>
      <c r="C4" s="3">
        <f>F4+1</f>
        <v>3</v>
      </c>
      <c r="D4" s="3">
        <v>0.46829999999999999</v>
      </c>
      <c r="E4" s="16">
        <v>2.5000000000000001E-5</v>
      </c>
      <c r="F4" s="4">
        <v>2</v>
      </c>
      <c r="G4" s="16">
        <v>8.3330000000000003E-5</v>
      </c>
      <c r="H4" s="17">
        <v>3</v>
      </c>
      <c r="I4" s="25"/>
      <c r="J4" s="25"/>
      <c r="K4" s="10"/>
      <c r="L4" s="19">
        <f>E$10*(1+1/C4)/2+G$10*(1/H$1-1/2)+2*I$10</f>
        <v>2.2383466666666667E-3</v>
      </c>
      <c r="M4" s="14">
        <f>(L4^2)/(N4+O4+P4)</f>
        <v>18.999998895422255</v>
      </c>
      <c r="N4" s="24">
        <f>((E$10*(1+1/C4)/2)^2)/F$10</f>
        <v>1.3885008668444444E-7</v>
      </c>
      <c r="O4" s="24">
        <f>((G$10*(1/H$1-1/2))^2)/H$10</f>
        <v>0</v>
      </c>
      <c r="P4">
        <f>(2*I$10)^2/J$10</f>
        <v>1.2484444444444443E-7</v>
      </c>
      <c r="S4" s="13"/>
      <c r="T4" s="13"/>
    </row>
    <row r="5" spans="1:31" x14ac:dyDescent="0.2">
      <c r="A5" s="4" t="s">
        <v>4</v>
      </c>
      <c r="B5" s="4" t="s">
        <v>6</v>
      </c>
      <c r="C5" s="3">
        <f>F5+1</f>
        <v>8</v>
      </c>
      <c r="D5" s="18">
        <v>0.36749999999999999</v>
      </c>
      <c r="E5">
        <v>2.2285999999999999E-3</v>
      </c>
      <c r="F5" s="4">
        <v>7</v>
      </c>
      <c r="G5" s="16">
        <v>2.1249999999999999E-4</v>
      </c>
      <c r="H5" s="17">
        <v>8</v>
      </c>
      <c r="I5" s="25"/>
      <c r="J5" s="25"/>
      <c r="K5" s="10"/>
      <c r="L5" s="19">
        <f>E$10*(1+1/C5)/2+G$10*(1/H$1-1/2)+2*I$10</f>
        <v>2.0542299999999998E-3</v>
      </c>
      <c r="M5" s="14">
        <f>(L5^2)/(N5+O5+P5)</f>
        <v>18.864453947250048</v>
      </c>
      <c r="N5" s="24">
        <f>((E$10*(1+1/C5)/2)^2)/F$10</f>
        <v>9.8849329289999997E-8</v>
      </c>
      <c r="O5" s="24">
        <f>((G$10*(1/H$1-1/2))^2)/H$10</f>
        <v>0</v>
      </c>
      <c r="P5">
        <f>(2*I$10)^2/J$10</f>
        <v>1.2484444444444443E-7</v>
      </c>
      <c r="S5" s="13"/>
      <c r="T5" s="13"/>
    </row>
    <row r="6" spans="1:31" ht="6.75" customHeight="1" x14ac:dyDescent="0.2">
      <c r="A6" s="3"/>
      <c r="B6" s="3"/>
      <c r="C6" s="3"/>
      <c r="D6" s="3"/>
      <c r="E6" s="6"/>
      <c r="F6" s="4"/>
      <c r="G6" s="6"/>
      <c r="H6" s="17"/>
      <c r="I6" s="25"/>
      <c r="J6" s="25"/>
      <c r="K6" s="10"/>
      <c r="L6" s="19"/>
      <c r="M6" s="14"/>
      <c r="N6" s="24"/>
      <c r="O6" s="24"/>
      <c r="S6" s="13"/>
      <c r="T6" s="13"/>
    </row>
    <row r="7" spans="1:31" x14ac:dyDescent="0.2">
      <c r="A7" s="4" t="s">
        <v>7</v>
      </c>
      <c r="B7" s="4" t="s">
        <v>5</v>
      </c>
      <c r="C7" s="3">
        <f>F7+1</f>
        <v>1</v>
      </c>
      <c r="D7" s="18">
        <v>0.44</v>
      </c>
      <c r="E7" s="16">
        <v>0</v>
      </c>
      <c r="F7" s="4">
        <v>0</v>
      </c>
      <c r="G7" s="16">
        <v>8.0000000000000004E-4</v>
      </c>
      <c r="H7" s="17">
        <v>1</v>
      </c>
      <c r="I7" s="25"/>
      <c r="J7" s="25"/>
      <c r="K7" s="10"/>
      <c r="L7" s="19">
        <f>E$10*(1+1/C7)/2+G$10*(1/H$1-1/2)+2*I$10</f>
        <v>2.82752E-3</v>
      </c>
      <c r="M7" s="14">
        <f>(L7^2)/(N7+O7+P7)</f>
        <v>18.284136789227706</v>
      </c>
      <c r="N7" s="24">
        <f>((E$10*(1+1/C7)/2)^2)/F$10</f>
        <v>3.1241269503999992E-7</v>
      </c>
      <c r="O7" s="24">
        <f>((G$10*(1/H$1-1/2))^2)/H$10</f>
        <v>0</v>
      </c>
      <c r="P7">
        <f>(2*I$10)^2/J$10</f>
        <v>1.2484444444444443E-7</v>
      </c>
      <c r="R7" s="10"/>
      <c r="S7" s="9"/>
    </row>
    <row r="8" spans="1:31" x14ac:dyDescent="0.2">
      <c r="A8" s="4" t="s">
        <v>7</v>
      </c>
      <c r="B8" s="4" t="s">
        <v>6</v>
      </c>
      <c r="C8" s="3">
        <f>F8+1</f>
        <v>2</v>
      </c>
      <c r="D8" s="18">
        <v>0.39200000000000002</v>
      </c>
      <c r="E8" s="16">
        <v>2.0249999999999999E-3</v>
      </c>
      <c r="F8" s="20">
        <v>1</v>
      </c>
      <c r="G8" s="16">
        <v>2.5000000000000001E-5</v>
      </c>
      <c r="H8" s="17">
        <v>2</v>
      </c>
      <c r="I8" s="25"/>
      <c r="J8" s="25"/>
      <c r="K8" s="10"/>
      <c r="L8" s="19">
        <f>E$10*(1+1/C8)/2+G$10*(1/H$1-1/2)+2*I$10</f>
        <v>2.3856399999999996E-3</v>
      </c>
      <c r="M8" s="14">
        <f>(L8^2)/(N8+O8+P8)</f>
        <v>18.934536108133745</v>
      </c>
      <c r="N8" s="24">
        <f>((E$10*(1+1/C8)/2)^2)/F$10</f>
        <v>1.7573214095999996E-7</v>
      </c>
      <c r="O8" s="24">
        <f>((G$10*(1/H$1-1/2))^2)/H$10</f>
        <v>0</v>
      </c>
      <c r="P8">
        <f>(2*I$10)^2/J$10</f>
        <v>1.2484444444444443E-7</v>
      </c>
      <c r="R8" s="10"/>
      <c r="S8" s="9"/>
    </row>
    <row r="9" spans="1:31" ht="4.5" customHeight="1" x14ac:dyDescent="0.2">
      <c r="A9" s="3"/>
      <c r="B9" s="3"/>
      <c r="C9" s="3"/>
      <c r="D9" s="3"/>
      <c r="E9" s="3"/>
      <c r="F9" s="4"/>
      <c r="G9" s="3"/>
      <c r="H9" s="3"/>
      <c r="I9" s="12"/>
      <c r="J9" s="12"/>
      <c r="R9" s="10"/>
      <c r="S9" s="9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">
      <c r="A10" s="4" t="s">
        <v>17</v>
      </c>
      <c r="B10" s="3"/>
      <c r="C10" s="3"/>
      <c r="D10" s="3"/>
      <c r="E10" s="6">
        <f>SUMPRODUCT(F4:F8,E4:E8)/SUM(F4:F8)</f>
        <v>1.7675199999999999E-3</v>
      </c>
      <c r="F10" s="3">
        <f>SUM(F4:F8)</f>
        <v>10</v>
      </c>
      <c r="G10" s="6">
        <f>SUMPRODUCT(H4:H8,G4:G8)/SUM(H4:H8)</f>
        <v>1.9999928571428572E-4</v>
      </c>
      <c r="H10" s="3">
        <f>SUM(H4:H8)</f>
        <v>14</v>
      </c>
      <c r="I10" s="39">
        <f>'overzicht ZOAB'!O6</f>
        <v>5.2999999999999998E-4</v>
      </c>
      <c r="J10" s="12">
        <f>'overzicht ZOAB'!P6</f>
        <v>9</v>
      </c>
      <c r="L10" s="19"/>
      <c r="M10" s="14"/>
      <c r="N10" s="19"/>
      <c r="O10" s="19"/>
      <c r="U10" s="13"/>
      <c r="V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">
      <c r="U11" s="13"/>
      <c r="V11" s="13"/>
      <c r="W11" s="13"/>
      <c r="Y11" s="13"/>
      <c r="AA11" s="13"/>
      <c r="AB11" s="13"/>
      <c r="AC11" s="13"/>
    </row>
    <row r="12" spans="1:31" x14ac:dyDescent="0.2">
      <c r="A12" t="str">
        <f>CONCATENATE(I12,N12,O12)</f>
        <v>Kans op waarde hoger dan grens FAP[270] voor gemiddelde van 2 kernen</v>
      </c>
      <c r="I12" s="34" t="s">
        <v>59</v>
      </c>
      <c r="N12">
        <f>H1</f>
        <v>2</v>
      </c>
      <c r="O12" t="s">
        <v>51</v>
      </c>
      <c r="U12" s="13"/>
      <c r="V12" s="13"/>
      <c r="X12" s="13"/>
      <c r="Y12" s="13"/>
      <c r="Z12" s="13"/>
      <c r="AA12" s="13"/>
      <c r="AB12" s="13"/>
      <c r="AC12" s="13"/>
    </row>
    <row r="14" spans="1:31" x14ac:dyDescent="0.2">
      <c r="A14" t="s">
        <v>2</v>
      </c>
      <c r="B14" s="15">
        <f>D4</f>
        <v>0.46829999999999999</v>
      </c>
      <c r="C14" s="15">
        <f>D5</f>
        <v>0.36749999999999999</v>
      </c>
      <c r="D14" s="15">
        <f>D7</f>
        <v>0.44</v>
      </c>
      <c r="E14" s="15">
        <f>D8</f>
        <v>0.39200000000000002</v>
      </c>
    </row>
    <row r="15" spans="1:31" x14ac:dyDescent="0.2">
      <c r="A15" t="s">
        <v>20</v>
      </c>
      <c r="B15" s="15">
        <f>SQRT(L4)</f>
        <v>4.7311168519353512E-2</v>
      </c>
      <c r="C15" s="15">
        <f>SQRT(L5)</f>
        <v>4.5323614154213251E-2</v>
      </c>
      <c r="D15" s="15">
        <f>SQRT(L7)</f>
        <v>5.3174429945228377E-2</v>
      </c>
      <c r="E15" s="15">
        <f>SQRT(L8)</f>
        <v>4.8843013830024859E-2</v>
      </c>
    </row>
    <row r="16" spans="1:31" x14ac:dyDescent="0.2">
      <c r="A16" t="s">
        <v>21</v>
      </c>
      <c r="B16" s="11">
        <f>M4</f>
        <v>18.999998895422255</v>
      </c>
      <c r="C16" s="11">
        <f>M5</f>
        <v>18.864453947250048</v>
      </c>
      <c r="D16" s="11">
        <f>M7</f>
        <v>18.284136789227706</v>
      </c>
      <c r="E16" s="11">
        <f>M8</f>
        <v>18.934536108133745</v>
      </c>
    </row>
    <row r="18" spans="1:5" x14ac:dyDescent="0.2">
      <c r="A18" s="4" t="s">
        <v>19</v>
      </c>
      <c r="B18" s="4" t="s">
        <v>10</v>
      </c>
      <c r="C18" s="4" t="s">
        <v>11</v>
      </c>
      <c r="D18" s="4" t="s">
        <v>12</v>
      </c>
      <c r="E18" s="4" t="s">
        <v>13</v>
      </c>
    </row>
    <row r="19" spans="1:5" x14ac:dyDescent="0.2">
      <c r="A19" s="27">
        <f>'overzicht ZOAB'!A19</f>
        <v>0.30010000000000003</v>
      </c>
      <c r="B19" s="27">
        <f>IF(B$14&lt;$A19,TDIST(($A19-B$14)/B$15,B$16,1),1-TDIST((B$14-$A19)/B$15,B$16,1))</f>
        <v>0.99886914065002586</v>
      </c>
      <c r="C19" s="27">
        <f t="shared" ref="B19:E40" si="0">IF(C$14&lt;$A19,TDIST(($A19-C$14)/C$15,C$16,1),1-TDIST((C$14-$A19)/C$15,C$16,1))</f>
        <v>0.92284975066439168</v>
      </c>
      <c r="D19" s="27">
        <f t="shared" si="0"/>
        <v>0.99152156073283637</v>
      </c>
      <c r="E19" s="27">
        <f t="shared" si="0"/>
        <v>0.96191346697730384</v>
      </c>
    </row>
    <row r="20" spans="1:5" x14ac:dyDescent="0.2">
      <c r="A20" s="27">
        <f>'overzicht ZOAB'!A20</f>
        <v>0.31010000000000004</v>
      </c>
      <c r="B20" s="27">
        <f t="shared" si="0"/>
        <v>0.99819301103443903</v>
      </c>
      <c r="C20" s="27">
        <f t="shared" si="0"/>
        <v>0.88925154317473987</v>
      </c>
      <c r="D20" s="27">
        <f t="shared" si="0"/>
        <v>0.98744563951965925</v>
      </c>
      <c r="E20" s="27">
        <f t="shared" si="0"/>
        <v>0.94456899868233646</v>
      </c>
    </row>
    <row r="21" spans="1:5" x14ac:dyDescent="0.2">
      <c r="A21" s="27">
        <f>'overzicht ZOAB'!A21</f>
        <v>0.32010000000000005</v>
      </c>
      <c r="B21" s="27">
        <f t="shared" si="0"/>
        <v>0.99712223935805844</v>
      </c>
      <c r="C21" s="27">
        <f t="shared" si="0"/>
        <v>0.84525534741686426</v>
      </c>
      <c r="D21" s="27">
        <f t="shared" si="0"/>
        <v>0.98158251775646543</v>
      </c>
      <c r="E21" s="27">
        <f t="shared" si="0"/>
        <v>0.92086348388083428</v>
      </c>
    </row>
    <row r="22" spans="1:5" x14ac:dyDescent="0.2">
      <c r="A22" s="27">
        <f>'overzicht ZOAB'!A22</f>
        <v>0.33010000000000006</v>
      </c>
      <c r="B22" s="27">
        <f t="shared" si="0"/>
        <v>0.99543994112422918</v>
      </c>
      <c r="C22" s="27">
        <f t="shared" si="0"/>
        <v>0.78996339377451474</v>
      </c>
      <c r="D22" s="27">
        <f t="shared" si="0"/>
        <v>0.97327599847925195</v>
      </c>
      <c r="E22" s="27">
        <f t="shared" si="0"/>
        <v>0.88940492303939211</v>
      </c>
    </row>
    <row r="23" spans="1:5" x14ac:dyDescent="0.2">
      <c r="A23" s="27">
        <f>'overzicht ZOAB'!A23</f>
        <v>0.34010000000000007</v>
      </c>
      <c r="B23" s="27">
        <f t="shared" si="0"/>
        <v>0.99282390436042112</v>
      </c>
      <c r="C23" s="27">
        <f t="shared" si="0"/>
        <v>0.72348568494036491</v>
      </c>
      <c r="D23" s="27">
        <f t="shared" si="0"/>
        <v>0.96171176639049472</v>
      </c>
      <c r="E23" s="27">
        <f t="shared" si="0"/>
        <v>0.84899113643840551</v>
      </c>
    </row>
    <row r="24" spans="1:5" x14ac:dyDescent="0.2">
      <c r="A24" s="27">
        <f>'overzicht ZOAB'!A24</f>
        <v>0.35010000000000002</v>
      </c>
      <c r="B24" s="27">
        <f t="shared" si="0"/>
        <v>0.98880774250469572</v>
      </c>
      <c r="C24" s="27">
        <f t="shared" si="0"/>
        <v>0.64722728593616574</v>
      </c>
      <c r="D24" s="27">
        <f t="shared" si="0"/>
        <v>0.94592811961928036</v>
      </c>
      <c r="E24" s="27">
        <f t="shared" si="0"/>
        <v>0.79887323313333547</v>
      </c>
    </row>
    <row r="25" spans="1:5" x14ac:dyDescent="0.2">
      <c r="A25" s="27">
        <f>'overzicht ZOAB'!A25</f>
        <v>0.36010000000000003</v>
      </c>
      <c r="B25" s="27">
        <f t="shared" si="0"/>
        <v>0.98273763192182961</v>
      </c>
      <c r="C25" s="27">
        <f t="shared" si="0"/>
        <v>0.56393762280658177</v>
      </c>
      <c r="D25" s="27">
        <f t="shared" si="0"/>
        <v>0.92485853007838781</v>
      </c>
      <c r="E25" s="27">
        <f t="shared" si="0"/>
        <v>0.73903045067692719</v>
      </c>
    </row>
    <row r="26" spans="1:5" x14ac:dyDescent="0.2">
      <c r="A26" s="27">
        <f>'overzicht ZOAB'!A26</f>
        <v>0.37010000000000004</v>
      </c>
      <c r="B26" s="27">
        <f t="shared" si="0"/>
        <v>0.9737323037072485</v>
      </c>
      <c r="C26" s="27">
        <f t="shared" si="0"/>
        <v>0.47744313456142728</v>
      </c>
      <c r="D26" s="27">
        <f t="shared" si="0"/>
        <v>0.89741581245089019</v>
      </c>
      <c r="E26" s="27">
        <f t="shared" si="0"/>
        <v>0.67038357144222549</v>
      </c>
    </row>
    <row r="27" spans="1:5" x14ac:dyDescent="0.2">
      <c r="A27" s="27">
        <f>'overzicht ZOAB'!A27</f>
        <v>0.38009999999999999</v>
      </c>
      <c r="B27" s="27">
        <f t="shared" si="0"/>
        <v>0.96066032175293059</v>
      </c>
      <c r="C27" s="27">
        <f t="shared" si="0"/>
        <v>0.39208992592571223</v>
      </c>
      <c r="D27" s="27">
        <f t="shared" si="0"/>
        <v>0.86262173208869508</v>
      </c>
      <c r="E27" s="27">
        <f t="shared" si="0"/>
        <v>0.59486671446927286</v>
      </c>
    </row>
    <row r="28" spans="1:5" x14ac:dyDescent="0.2">
      <c r="A28" s="27">
        <f>'overzicht ZOAB'!A28</f>
        <v>0.3901</v>
      </c>
      <c r="B28" s="27">
        <f t="shared" si="0"/>
        <v>0.94215545798998834</v>
      </c>
      <c r="C28" s="27">
        <f t="shared" si="0"/>
        <v>0.31203703306054215</v>
      </c>
      <c r="D28" s="27">
        <f t="shared" si="0"/>
        <v>0.81977468195700975</v>
      </c>
      <c r="E28" s="27">
        <f t="shared" si="0"/>
        <v>0.51530089504035259</v>
      </c>
    </row>
    <row r="29" spans="1:5" x14ac:dyDescent="0.2">
      <c r="A29" s="27">
        <f>'overzicht ZOAB'!A29</f>
        <v>0.40010000000000001</v>
      </c>
      <c r="B29" s="27">
        <f t="shared" si="0"/>
        <v>0.91669501770766215</v>
      </c>
      <c r="C29" s="27">
        <f t="shared" si="0"/>
        <v>0.24060411912877705</v>
      </c>
      <c r="D29" s="27">
        <f t="shared" si="0"/>
        <v>0.76863296011056437</v>
      </c>
      <c r="E29" s="27">
        <f t="shared" si="0"/>
        <v>0.435066678781445</v>
      </c>
    </row>
    <row r="30" spans="1:5" x14ac:dyDescent="0.2">
      <c r="A30" s="27">
        <f>'overzicht ZOAB'!A30</f>
        <v>0.41010000000000002</v>
      </c>
      <c r="B30" s="27">
        <f t="shared" si="0"/>
        <v>0.88276235594307673</v>
      </c>
      <c r="C30" s="27">
        <f t="shared" si="0"/>
        <v>0.17985408149738075</v>
      </c>
      <c r="D30" s="27">
        <f t="shared" si="0"/>
        <v>0.70957638988983196</v>
      </c>
      <c r="E30" s="27">
        <f t="shared" si="0"/>
        <v>0.35763953036147977</v>
      </c>
    </row>
    <row r="31" spans="1:5" x14ac:dyDescent="0.2">
      <c r="A31" s="27">
        <f>'overzicht ZOAB'!A31</f>
        <v>0.42010000000000003</v>
      </c>
      <c r="B31" s="27">
        <f t="shared" si="0"/>
        <v>0.83909850935665353</v>
      </c>
      <c r="C31" s="27">
        <f t="shared" si="0"/>
        <v>0.1304945758151819</v>
      </c>
      <c r="D31" s="27">
        <f t="shared" si="0"/>
        <v>0.64370104380071635</v>
      </c>
      <c r="E31" s="27">
        <f t="shared" si="0"/>
        <v>0.28610115313474888</v>
      </c>
    </row>
    <row r="32" spans="1:5" x14ac:dyDescent="0.2">
      <c r="A32" s="27">
        <f>'overzicht ZOAB'!A32</f>
        <v>0.43010000000000004</v>
      </c>
      <c r="B32" s="27">
        <f t="shared" si="0"/>
        <v>0.78501727248249997</v>
      </c>
      <c r="C32" s="27">
        <f t="shared" si="0"/>
        <v>9.2065714073557847E-2</v>
      </c>
      <c r="D32" s="27">
        <f t="shared" si="0"/>
        <v>0.57280701745903206</v>
      </c>
      <c r="E32" s="27">
        <f t="shared" si="0"/>
        <v>0.22274910455516317</v>
      </c>
    </row>
    <row r="33" spans="1:6" x14ac:dyDescent="0.2">
      <c r="A33" s="27">
        <f>'overzicht ZOAB'!A33</f>
        <v>0.44010000000000005</v>
      </c>
      <c r="B33" s="27">
        <f t="shared" si="0"/>
        <v>0.72071948142973197</v>
      </c>
      <c r="C33" s="27">
        <f t="shared" si="0"/>
        <v>6.3300078540255891E-2</v>
      </c>
      <c r="D33" s="27">
        <f t="shared" si="0"/>
        <v>0.49926009122743376</v>
      </c>
      <c r="E33" s="27">
        <f t="shared" si="0"/>
        <v>0.16889072504968033</v>
      </c>
    </row>
    <row r="34" spans="1:6" x14ac:dyDescent="0.2">
      <c r="A34" s="27">
        <f>'overzicht ZOAB'!A34</f>
        <v>0.4501</v>
      </c>
      <c r="B34" s="27">
        <f t="shared" si="0"/>
        <v>0.64751173905881521</v>
      </c>
      <c r="C34" s="27">
        <f t="shared" si="0"/>
        <v>4.2521793938935536E-2</v>
      </c>
      <c r="D34" s="27">
        <f t="shared" si="0"/>
        <v>0.42574050406453945</v>
      </c>
      <c r="E34" s="27">
        <f t="shared" si="0"/>
        <v>0.12484390251570604</v>
      </c>
    </row>
    <row r="35" spans="1:6" x14ac:dyDescent="0.2">
      <c r="A35" s="27">
        <f>'overzicht ZOAB'!A35</f>
        <v>0.46010000000000001</v>
      </c>
      <c r="B35" s="27">
        <f t="shared" si="0"/>
        <v>0.56783319719444547</v>
      </c>
      <c r="C35" s="36">
        <f t="shared" si="0"/>
        <v>2.7983285729227255E-2</v>
      </c>
      <c r="D35" s="27">
        <f t="shared" si="0"/>
        <v>0.35492520131691779</v>
      </c>
      <c r="E35" s="27">
        <f t="shared" si="0"/>
        <v>9.0105591401453314E-2</v>
      </c>
      <c r="F35" s="37">
        <f>1-B35</f>
        <v>0.43216680280555453</v>
      </c>
    </row>
    <row r="36" spans="1:6" x14ac:dyDescent="0.2">
      <c r="A36" s="27">
        <f>'overzicht ZOAB'!A36</f>
        <v>0.47010000000000002</v>
      </c>
      <c r="B36" s="27">
        <f t="shared" si="0"/>
        <v>0.48503490287604883</v>
      </c>
      <c r="C36" s="36">
        <f t="shared" si="0"/>
        <v>1.8091516980131894E-2</v>
      </c>
      <c r="D36" s="27">
        <f t="shared" si="0"/>
        <v>0.28917079220079267</v>
      </c>
      <c r="E36" s="27">
        <f t="shared" si="0"/>
        <v>6.3612865334399249E-2</v>
      </c>
      <c r="F36" s="37">
        <f t="shared" ref="F36:F43" si="1">1-B36</f>
        <v>0.51496509712395122</v>
      </c>
    </row>
    <row r="37" spans="1:6" x14ac:dyDescent="0.2">
      <c r="A37" s="27">
        <f>'overzicht ZOAB'!A37</f>
        <v>0.48010000000000003</v>
      </c>
      <c r="B37" s="27">
        <f t="shared" si="0"/>
        <v>0.40293281649671753</v>
      </c>
      <c r="C37" s="36">
        <f t="shared" si="0"/>
        <v>1.1522322268709152E-2</v>
      </c>
      <c r="D37" s="27">
        <f t="shared" si="0"/>
        <v>0.23026422547325753</v>
      </c>
      <c r="E37" s="27">
        <f t="shared" si="0"/>
        <v>4.4017840793717719E-2</v>
      </c>
      <c r="F37" s="37">
        <f t="shared" si="1"/>
        <v>0.59706718350328247</v>
      </c>
    </row>
    <row r="38" spans="1:6" x14ac:dyDescent="0.2">
      <c r="A38" s="27">
        <f>'overzicht ZOAB'!A38</f>
        <v>0.49010000000000004</v>
      </c>
      <c r="B38" s="27">
        <f t="shared" si="0"/>
        <v>0.32523776252060133</v>
      </c>
      <c r="C38" s="36">
        <f t="shared" si="0"/>
        <v>7.2485628086825776E-3</v>
      </c>
      <c r="D38" s="27">
        <f t="shared" si="0"/>
        <v>0.17928696164602376</v>
      </c>
      <c r="E38" s="27">
        <f t="shared" si="0"/>
        <v>2.9918754959676528E-2</v>
      </c>
      <c r="F38" s="37">
        <f t="shared" si="1"/>
        <v>0.67476223747939867</v>
      </c>
    </row>
    <row r="39" spans="1:6" x14ac:dyDescent="0.2">
      <c r="A39" s="27">
        <f>'overzicht ZOAB'!A39</f>
        <v>0.50009999999999999</v>
      </c>
      <c r="B39" s="27">
        <f t="shared" si="0"/>
        <v>0.2550136282718769</v>
      </c>
      <c r="C39" s="36">
        <f t="shared" si="0"/>
        <v>4.5154792995409894E-3</v>
      </c>
      <c r="D39" s="27">
        <f t="shared" si="0"/>
        <v>0.13660516758800606</v>
      </c>
      <c r="E39" s="27">
        <f t="shared" si="0"/>
        <v>2.0019585592218211E-2</v>
      </c>
      <c r="F39" s="37">
        <f t="shared" si="1"/>
        <v>0.7449863717281231</v>
      </c>
    </row>
    <row r="40" spans="1:6" x14ac:dyDescent="0.2">
      <c r="A40" s="27">
        <f>'overzicht ZOAB'!A40</f>
        <v>0.5101</v>
      </c>
      <c r="B40" s="27">
        <f t="shared" si="0"/>
        <v>0.19430391445748479</v>
      </c>
      <c r="C40" s="36">
        <f t="shared" si="0"/>
        <v>2.7919550555150757E-3</v>
      </c>
      <c r="D40" s="27">
        <f t="shared" si="0"/>
        <v>0.10196621431839108</v>
      </c>
      <c r="E40" s="27">
        <f t="shared" si="0"/>
        <v>1.3216793923399433E-2</v>
      </c>
      <c r="F40" s="37">
        <f t="shared" si="1"/>
        <v>0.80569608554251526</v>
      </c>
    </row>
    <row r="41" spans="1:6" x14ac:dyDescent="0.2">
      <c r="A41" s="27">
        <f>'overzicht ZOAB'!A41</f>
        <v>0.52010000000000001</v>
      </c>
      <c r="B41" s="27">
        <f t="shared" ref="B41:E56" si="2">IF(B$14&lt;$A41,TDIST(($A41-B$14)/B$15,B$16,1),1-TDIST((B$14-$A41)/B$15,B$16,1))</f>
        <v>0.14400223899863582</v>
      </c>
      <c r="C41" s="36">
        <f t="shared" si="2"/>
        <v>1.717071115758637E-3</v>
      </c>
      <c r="D41" s="27">
        <f t="shared" si="2"/>
        <v>7.4661165287206427E-2</v>
      </c>
      <c r="E41" s="27">
        <f t="shared" si="2"/>
        <v>8.6276637798368867E-3</v>
      </c>
      <c r="F41" s="37">
        <f t="shared" si="1"/>
        <v>0.85599776100136415</v>
      </c>
    </row>
    <row r="42" spans="1:6" x14ac:dyDescent="0.2">
      <c r="A42" s="27">
        <f>'overzicht ZOAB'!A42</f>
        <v>0.53010000000000002</v>
      </c>
      <c r="B42" s="27">
        <f t="shared" si="2"/>
        <v>0.10395769342836053</v>
      </c>
      <c r="C42" s="36">
        <f t="shared" si="2"/>
        <v>1.0523792592896587E-3</v>
      </c>
      <c r="D42" s="27">
        <f t="shared" si="2"/>
        <v>5.3708064155143162E-2</v>
      </c>
      <c r="E42" s="27">
        <f t="shared" si="2"/>
        <v>5.5801939498686714E-3</v>
      </c>
      <c r="F42" s="37">
        <f t="shared" si="1"/>
        <v>0.89604230657163941</v>
      </c>
    </row>
    <row r="43" spans="1:6" x14ac:dyDescent="0.2">
      <c r="A43" s="27">
        <f>'overzicht ZOAB'!A43</f>
        <v>0.54010000000000002</v>
      </c>
      <c r="B43" s="27">
        <f t="shared" si="2"/>
        <v>7.3239827919268932E-2</v>
      </c>
      <c r="C43" s="36">
        <f t="shared" si="2"/>
        <v>6.4386608582069104E-4</v>
      </c>
      <c r="D43" s="27">
        <f t="shared" si="2"/>
        <v>3.8019016978793278E-2</v>
      </c>
      <c r="E43" s="27">
        <f t="shared" si="2"/>
        <v>3.5828705716870086E-3</v>
      </c>
      <c r="F43" s="37">
        <f t="shared" si="1"/>
        <v>0.92676017208073103</v>
      </c>
    </row>
    <row r="44" spans="1:6" x14ac:dyDescent="0.2">
      <c r="A44" s="27">
        <f>'overzicht ZOAB'!A44</f>
        <v>0.55010000000000003</v>
      </c>
      <c r="B44" s="27">
        <f t="shared" si="2"/>
        <v>5.0462951863999864E-2</v>
      </c>
      <c r="C44" s="36">
        <f t="shared" si="2"/>
        <v>3.9382437973415458E-4</v>
      </c>
      <c r="D44" s="27">
        <f t="shared" si="2"/>
        <v>2.6528918004349606E-2</v>
      </c>
      <c r="E44" s="27">
        <f t="shared" si="2"/>
        <v>2.2877639395192913E-3</v>
      </c>
    </row>
    <row r="45" spans="1:6" x14ac:dyDescent="0.2">
      <c r="A45" s="27">
        <f>'overzicht ZOAB'!A45</f>
        <v>0.56010000000000004</v>
      </c>
      <c r="B45" s="27">
        <f t="shared" si="2"/>
        <v>3.4083726449854329E-2</v>
      </c>
      <c r="C45" s="36">
        <f t="shared" si="2"/>
        <v>2.411306383844999E-4</v>
      </c>
      <c r="D45" s="27">
        <f t="shared" si="2"/>
        <v>1.8278720428525807E-2</v>
      </c>
      <c r="E45" s="27">
        <f t="shared" si="2"/>
        <v>1.4551022578190816E-3</v>
      </c>
    </row>
    <row r="46" spans="1:6" x14ac:dyDescent="0.2">
      <c r="A46" s="27">
        <f>'overzicht ZOAB'!A46</f>
        <v>0.57010000000000005</v>
      </c>
      <c r="B46" s="27">
        <f t="shared" si="2"/>
        <v>2.2621796024464028E-2</v>
      </c>
      <c r="C46" s="36">
        <f t="shared" si="2"/>
        <v>1.4795332665699899E-4</v>
      </c>
      <c r="D46" s="27">
        <f t="shared" si="2"/>
        <v>1.245725306704719E-2</v>
      </c>
      <c r="E46" s="27">
        <f t="shared" si="2"/>
        <v>9.2323459693684792E-4</v>
      </c>
    </row>
    <row r="47" spans="1:6" x14ac:dyDescent="0.2">
      <c r="A47" s="27">
        <f>'overzicht ZOAB'!A47</f>
        <v>0.58010000000000006</v>
      </c>
      <c r="B47" s="27">
        <f t="shared" si="2"/>
        <v>1.4790260346595578E-2</v>
      </c>
      <c r="C47" s="36">
        <f t="shared" si="2"/>
        <v>9.1059910938177697E-5</v>
      </c>
      <c r="D47" s="27">
        <f t="shared" si="2"/>
        <v>8.4114311929599644E-3</v>
      </c>
      <c r="E47" s="27">
        <f t="shared" si="2"/>
        <v>5.8510250109173061E-4</v>
      </c>
    </row>
    <row r="48" spans="1:6" x14ac:dyDescent="0.2">
      <c r="A48" s="27">
        <f>'overzicht ZOAB'!A48</f>
        <v>0.59010000000000007</v>
      </c>
      <c r="B48" s="27">
        <f t="shared" si="2"/>
        <v>9.5484753625483983E-3</v>
      </c>
      <c r="C48" s="36">
        <f t="shared" si="2"/>
        <v>5.626035840847085E-5</v>
      </c>
      <c r="D48" s="27">
        <f t="shared" si="2"/>
        <v>5.6360762127367903E-3</v>
      </c>
      <c r="E48" s="27">
        <f t="shared" si="2"/>
        <v>3.7081039564027852E-4</v>
      </c>
    </row>
    <row r="49" spans="1:5" x14ac:dyDescent="0.2">
      <c r="A49" s="27">
        <f>'overzicht ZOAB'!A49</f>
        <v>0.60010000000000008</v>
      </c>
      <c r="B49" s="27">
        <f t="shared" si="2"/>
        <v>6.1009533283916985E-3</v>
      </c>
      <c r="C49" s="36">
        <f t="shared" si="2"/>
        <v>3.4916871981743527E-5</v>
      </c>
      <c r="D49" s="27">
        <f t="shared" si="2"/>
        <v>3.7531067481375757E-3</v>
      </c>
      <c r="E49" s="27">
        <f t="shared" si="2"/>
        <v>2.3523831865355593E-4</v>
      </c>
    </row>
    <row r="50" spans="1:5" x14ac:dyDescent="0.2">
      <c r="A50" s="27">
        <f>'overzicht ZOAB'!A50</f>
        <v>0.61010000000000009</v>
      </c>
      <c r="B50" s="27">
        <f t="shared" si="2"/>
        <v>3.8663567761949352E-3</v>
      </c>
      <c r="C50" s="36">
        <f t="shared" si="2"/>
        <v>2.1780078089774652E-5</v>
      </c>
      <c r="D50" s="27">
        <f t="shared" si="2"/>
        <v>2.4872195698180115E-3</v>
      </c>
      <c r="E50" s="27">
        <f t="shared" si="2"/>
        <v>1.4951284455227027E-4</v>
      </c>
    </row>
    <row r="51" spans="1:5" x14ac:dyDescent="0.2">
      <c r="A51" s="27">
        <f>'overzicht ZOAB'!A51</f>
        <v>0.6201000000000001</v>
      </c>
      <c r="B51" s="27">
        <f t="shared" si="2"/>
        <v>2.4350639493087548E-3</v>
      </c>
      <c r="C51" s="36">
        <f t="shared" si="2"/>
        <v>1.3660411088729495E-5</v>
      </c>
      <c r="D51" s="27">
        <f t="shared" si="2"/>
        <v>1.6424791964869208E-3</v>
      </c>
      <c r="E51" s="27">
        <f t="shared" si="2"/>
        <v>9.5276986492534742E-5</v>
      </c>
    </row>
    <row r="52" spans="1:5" x14ac:dyDescent="0.2">
      <c r="A52" s="27">
        <f>'overzicht ZOAB'!A52</f>
        <v>0.6301000000000001</v>
      </c>
      <c r="B52" s="27">
        <f t="shared" si="2"/>
        <v>1.5268958903337344E-3</v>
      </c>
      <c r="C52" s="36">
        <f t="shared" si="2"/>
        <v>8.6178392769830712E-6</v>
      </c>
      <c r="D52" s="27">
        <f t="shared" si="2"/>
        <v>1.0820611171187572E-3</v>
      </c>
      <c r="E52" s="27">
        <f t="shared" si="2"/>
        <v>6.0913436956204581E-5</v>
      </c>
    </row>
    <row r="53" spans="1:5" x14ac:dyDescent="0.2">
      <c r="A53" s="27">
        <f>'overzicht ZOAB'!A53</f>
        <v>0.64010000000000011</v>
      </c>
      <c r="B53" s="27">
        <f t="shared" si="2"/>
        <v>9.5478620547935185E-4</v>
      </c>
      <c r="C53" s="36">
        <f t="shared" si="2"/>
        <v>5.4699038443265209E-6</v>
      </c>
      <c r="D53" s="27">
        <f t="shared" si="2"/>
        <v>7.1190828694750105E-4</v>
      </c>
      <c r="E53" s="27">
        <f t="shared" si="2"/>
        <v>3.9091911947674882E-5</v>
      </c>
    </row>
    <row r="54" spans="1:5" x14ac:dyDescent="0.2">
      <c r="A54" s="27">
        <f>'overzicht ZOAB'!A54</f>
        <v>0.65010000000000012</v>
      </c>
      <c r="B54" s="27">
        <f t="shared" si="2"/>
        <v>5.9625085188118321E-4</v>
      </c>
      <c r="C54" s="36">
        <f t="shared" si="2"/>
        <v>3.4937765623688839E-6</v>
      </c>
      <c r="D54" s="27">
        <f t="shared" si="2"/>
        <v>4.6819073913699028E-4</v>
      </c>
      <c r="E54" s="27">
        <f t="shared" si="2"/>
        <v>2.5194392513184186E-5</v>
      </c>
    </row>
    <row r="55" spans="1:5" x14ac:dyDescent="0.2">
      <c r="A55" s="27">
        <f>'overzicht ZOAB'!A55</f>
        <v>0.66010000000000013</v>
      </c>
      <c r="B55" s="27">
        <f t="shared" si="2"/>
        <v>3.7233250618688078E-4</v>
      </c>
      <c r="C55" s="36">
        <f t="shared" si="2"/>
        <v>2.2459877719865312E-6</v>
      </c>
      <c r="D55" s="27">
        <f t="shared" si="2"/>
        <v>3.0804096849175585E-4</v>
      </c>
      <c r="E55" s="27">
        <f t="shared" si="2"/>
        <v>1.6312640155154623E-5</v>
      </c>
    </row>
    <row r="56" spans="1:5" x14ac:dyDescent="0.2">
      <c r="A56" s="27">
        <f>'overzicht ZOAB'!A56</f>
        <v>0.67010000000000014</v>
      </c>
      <c r="B56" s="27">
        <f t="shared" si="2"/>
        <v>2.3275208710068666E-4</v>
      </c>
      <c r="C56" s="36">
        <f t="shared" si="2"/>
        <v>1.45330941465902E-6</v>
      </c>
      <c r="D56" s="27">
        <f t="shared" si="2"/>
        <v>2.0290762175337795E-4</v>
      </c>
      <c r="E56" s="27">
        <f t="shared" si="2"/>
        <v>1.0613975504121627E-5</v>
      </c>
    </row>
    <row r="57" spans="1:5" x14ac:dyDescent="0.2">
      <c r="A57" s="27">
        <f>'overzicht ZOAB'!A57</f>
        <v>0.68010000000000015</v>
      </c>
      <c r="B57" s="27">
        <f t="shared" ref="B57:E59" si="3">IF(B$14&lt;$A57,TDIST(($A57-B$14)/B$15,B$16,1),1-TDIST((B$14-$A57)/B$15,B$16,1))</f>
        <v>1.4579159361009138E-4</v>
      </c>
      <c r="C57" s="36">
        <f t="shared" si="3"/>
        <v>9.4660977939423324E-7</v>
      </c>
      <c r="D57" s="27">
        <f t="shared" si="3"/>
        <v>1.3389667961066898E-4</v>
      </c>
      <c r="E57" s="27">
        <f t="shared" si="3"/>
        <v>6.941751368712198E-6</v>
      </c>
    </row>
    <row r="58" spans="1:5" x14ac:dyDescent="0.2">
      <c r="A58" s="27">
        <f>'overzicht ZOAB'!A58</f>
        <v>0.69010000000000016</v>
      </c>
      <c r="B58" s="27">
        <f t="shared" si="3"/>
        <v>9.1580470334949468E-5</v>
      </c>
      <c r="C58" s="36">
        <f t="shared" si="3"/>
        <v>6.2066149849442598E-7</v>
      </c>
      <c r="D58" s="27">
        <f t="shared" si="3"/>
        <v>8.8565261045417802E-5</v>
      </c>
      <c r="E58" s="27">
        <f t="shared" si="3"/>
        <v>4.5643388604658669E-6</v>
      </c>
    </row>
    <row r="59" spans="1:5" x14ac:dyDescent="0.2">
      <c r="A59" s="27">
        <f>'overzicht ZOAB'!A59</f>
        <v>0.70010000000000017</v>
      </c>
      <c r="B59" s="27">
        <f t="shared" si="3"/>
        <v>5.7730514250316082E-5</v>
      </c>
      <c r="C59" s="36">
        <f t="shared" si="3"/>
        <v>4.09643111667204E-7</v>
      </c>
      <c r="D59" s="27">
        <f t="shared" si="3"/>
        <v>5.8747073354896049E-5</v>
      </c>
      <c r="E59" s="27">
        <f t="shared" si="3"/>
        <v>3.0176253846325823E-6</v>
      </c>
    </row>
    <row r="60" spans="1:5" x14ac:dyDescent="0.2">
      <c r="B60" s="2"/>
      <c r="C60" s="2"/>
      <c r="D60" s="2"/>
      <c r="E60" s="2"/>
    </row>
    <row r="61" spans="1:5" x14ac:dyDescent="0.2">
      <c r="B61" s="2"/>
      <c r="C61" s="2"/>
      <c r="D61" s="2"/>
      <c r="E61" s="2"/>
    </row>
    <row r="62" spans="1:5" x14ac:dyDescent="0.2">
      <c r="B62" s="2"/>
      <c r="C62" s="2"/>
      <c r="D62" s="2"/>
      <c r="E62" s="2"/>
    </row>
    <row r="63" spans="1:5" x14ac:dyDescent="0.2">
      <c r="B63" s="2"/>
      <c r="C63" s="2"/>
      <c r="D63" s="2"/>
      <c r="E63" s="2"/>
    </row>
    <row r="66" spans="2:5" x14ac:dyDescent="0.2">
      <c r="B66" s="2"/>
      <c r="C66" s="2"/>
      <c r="D66" s="2"/>
      <c r="E66" s="2"/>
    </row>
    <row r="67" spans="2:5" x14ac:dyDescent="0.2">
      <c r="B67" s="2"/>
      <c r="C67" s="2"/>
      <c r="D67" s="2"/>
      <c r="E67" s="2"/>
    </row>
    <row r="68" spans="2:5" x14ac:dyDescent="0.2">
      <c r="B68" s="2"/>
      <c r="C68" s="2"/>
      <c r="D68" s="2"/>
      <c r="E68" s="2"/>
    </row>
    <row r="69" spans="2:5" x14ac:dyDescent="0.2">
      <c r="B69" s="2"/>
      <c r="C69" s="2"/>
      <c r="D69" s="2"/>
      <c r="E69" s="2"/>
    </row>
    <row r="70" spans="2:5" x14ac:dyDescent="0.2">
      <c r="B70" s="2"/>
      <c r="C70" s="2"/>
      <c r="D70" s="2"/>
      <c r="E70" s="2"/>
    </row>
    <row r="71" spans="2:5" x14ac:dyDescent="0.2">
      <c r="B71" s="2"/>
      <c r="C71" s="2"/>
      <c r="D71" s="2"/>
      <c r="E71" s="2"/>
    </row>
    <row r="72" spans="2:5" x14ac:dyDescent="0.2">
      <c r="B72" s="2"/>
      <c r="C72" s="2"/>
      <c r="D72" s="2"/>
      <c r="E72" s="2"/>
    </row>
    <row r="73" spans="2:5" x14ac:dyDescent="0.2">
      <c r="B73" s="2"/>
      <c r="C73" s="2"/>
      <c r="D73" s="2"/>
      <c r="E73" s="2"/>
    </row>
    <row r="74" spans="2:5" x14ac:dyDescent="0.2">
      <c r="B74" s="2"/>
      <c r="C74" s="2"/>
      <c r="D74" s="2"/>
      <c r="E74" s="2"/>
    </row>
    <row r="75" spans="2:5" x14ac:dyDescent="0.2">
      <c r="B75" s="2"/>
      <c r="C75" s="2"/>
      <c r="D75" s="2"/>
      <c r="E75" s="2"/>
    </row>
    <row r="76" spans="2:5" x14ac:dyDescent="0.2">
      <c r="B76" s="2"/>
      <c r="C76" s="2"/>
      <c r="D76" s="2"/>
      <c r="E76" s="2"/>
    </row>
    <row r="77" spans="2:5" x14ac:dyDescent="0.2">
      <c r="B77" s="2"/>
      <c r="C77" s="2"/>
      <c r="D77" s="2"/>
      <c r="E77" s="2"/>
    </row>
    <row r="78" spans="2:5" x14ac:dyDescent="0.2">
      <c r="B78" s="2"/>
      <c r="C78" s="2"/>
      <c r="D78" s="2"/>
      <c r="E78" s="2"/>
    </row>
    <row r="79" spans="2:5" x14ac:dyDescent="0.2">
      <c r="B79" s="2"/>
      <c r="C79" s="2"/>
      <c r="D79" s="2"/>
      <c r="E79" s="2"/>
    </row>
    <row r="80" spans="2:5" x14ac:dyDescent="0.2">
      <c r="B80" s="2"/>
      <c r="C80" s="2"/>
      <c r="D80" s="2"/>
      <c r="E80" s="2"/>
    </row>
    <row r="81" spans="2:5" x14ac:dyDescent="0.2">
      <c r="B81" s="2"/>
      <c r="C81" s="2"/>
      <c r="D81" s="2"/>
      <c r="E81" s="2"/>
    </row>
    <row r="82" spans="2:5" x14ac:dyDescent="0.2">
      <c r="B82" s="2"/>
      <c r="C82" s="2"/>
      <c r="D82" s="2"/>
      <c r="E82" s="2"/>
    </row>
    <row r="83" spans="2:5" x14ac:dyDescent="0.2">
      <c r="B83" s="2"/>
      <c r="C83" s="2"/>
      <c r="D83" s="2"/>
      <c r="E83" s="2"/>
    </row>
    <row r="84" spans="2:5" x14ac:dyDescent="0.2">
      <c r="B84" s="2"/>
      <c r="C84" s="2"/>
      <c r="D84" s="2"/>
      <c r="E84" s="2"/>
    </row>
    <row r="85" spans="2:5" x14ac:dyDescent="0.2">
      <c r="B85" s="2"/>
      <c r="C85" s="2"/>
      <c r="D85" s="2"/>
      <c r="E85" s="2"/>
    </row>
    <row r="86" spans="2:5" x14ac:dyDescent="0.2">
      <c r="B86" s="2"/>
      <c r="C86" s="2"/>
      <c r="D86" s="2"/>
      <c r="E86" s="2"/>
    </row>
    <row r="87" spans="2:5" x14ac:dyDescent="0.2">
      <c r="B87" s="2"/>
      <c r="C87" s="2"/>
      <c r="D87" s="2"/>
      <c r="E87" s="2"/>
    </row>
    <row r="88" spans="2:5" x14ac:dyDescent="0.2">
      <c r="B88" s="2"/>
      <c r="C88" s="2"/>
      <c r="D88" s="2"/>
      <c r="E88" s="2"/>
    </row>
    <row r="89" spans="2:5" x14ac:dyDescent="0.2">
      <c r="B89" s="2"/>
      <c r="C89" s="2"/>
      <c r="D89" s="2"/>
      <c r="E89" s="2"/>
    </row>
    <row r="90" spans="2:5" x14ac:dyDescent="0.2">
      <c r="B90" s="2"/>
      <c r="C90" s="2"/>
      <c r="D90" s="2"/>
      <c r="E90" s="2"/>
    </row>
    <row r="91" spans="2:5" x14ac:dyDescent="0.2">
      <c r="B91" s="2"/>
      <c r="C91" s="2"/>
      <c r="D91" s="2"/>
      <c r="E91" s="2"/>
    </row>
    <row r="92" spans="2:5" x14ac:dyDescent="0.2">
      <c r="B92" s="2"/>
      <c r="C92" s="2"/>
      <c r="D92" s="2"/>
      <c r="E92" s="2"/>
    </row>
    <row r="93" spans="2:5" x14ac:dyDescent="0.2">
      <c r="B93" s="2"/>
      <c r="C93" s="2"/>
      <c r="D93" s="2"/>
      <c r="E93" s="2"/>
    </row>
    <row r="94" spans="2:5" x14ac:dyDescent="0.2">
      <c r="B94" s="2"/>
      <c r="C94" s="2"/>
      <c r="D94" s="2"/>
      <c r="E94" s="2"/>
    </row>
    <row r="95" spans="2:5" x14ac:dyDescent="0.2">
      <c r="B95" s="2"/>
      <c r="C95" s="2"/>
      <c r="D95" s="2"/>
      <c r="E95" s="2"/>
    </row>
  </sheetData>
  <phoneticPr fontId="0" type="noConversion"/>
  <pageMargins left="0.5" right="0.3" top="0.87" bottom="1" header="0.5" footer="0.5"/>
  <pageSetup paperSize="9" scale="7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6" workbookViewId="0">
      <selection activeCell="D38" sqref="D38"/>
    </sheetView>
  </sheetViews>
  <sheetFormatPr defaultRowHeight="12.75" x14ac:dyDescent="0.2"/>
  <cols>
    <col min="1" max="1" width="12.7109375" customWidth="1"/>
    <col min="2" max="4" width="10.5703125" bestFit="1" customWidth="1"/>
    <col min="5" max="5" width="12.7109375" bestFit="1" customWidth="1"/>
    <col min="6" max="6" width="10.5703125" bestFit="1" customWidth="1"/>
  </cols>
  <sheetData>
    <row r="1" spans="1:6" x14ac:dyDescent="0.2">
      <c r="A1" t="s">
        <v>33</v>
      </c>
    </row>
    <row r="2" spans="1:6" x14ac:dyDescent="0.2">
      <c r="A2" t="s">
        <v>34</v>
      </c>
    </row>
    <row r="3" spans="1:6" x14ac:dyDescent="0.2">
      <c r="A3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</row>
    <row r="4" spans="1:6" x14ac:dyDescent="0.2">
      <c r="A4" t="s">
        <v>41</v>
      </c>
      <c r="B4" s="1">
        <v>2</v>
      </c>
      <c r="C4" s="1">
        <v>5.2334E-3</v>
      </c>
      <c r="D4" s="1">
        <v>2.6167E-3</v>
      </c>
      <c r="E4" s="1">
        <v>2.95</v>
      </c>
      <c r="F4" s="1">
        <v>7.0000000000000007E-2</v>
      </c>
    </row>
    <row r="5" spans="1:6" x14ac:dyDescent="0.2">
      <c r="A5" t="s">
        <v>42</v>
      </c>
      <c r="B5" s="1">
        <v>2</v>
      </c>
      <c r="C5" s="1">
        <v>7.0868200000000006E-2</v>
      </c>
      <c r="D5" s="1">
        <v>3.5434100000000003E-2</v>
      </c>
      <c r="E5" s="1">
        <v>40</v>
      </c>
      <c r="F5" s="1" t="s">
        <v>43</v>
      </c>
    </row>
    <row r="6" spans="1:6" x14ac:dyDescent="0.2">
      <c r="A6" t="s">
        <v>44</v>
      </c>
      <c r="B6" s="1">
        <v>5</v>
      </c>
      <c r="C6" s="1">
        <v>2.64455E-2</v>
      </c>
      <c r="D6" s="1">
        <v>5.2890999999999997E-3</v>
      </c>
      <c r="E6" s="1">
        <v>5.97</v>
      </c>
      <c r="F6" s="1" t="s">
        <v>43</v>
      </c>
    </row>
    <row r="7" spans="1:6" x14ac:dyDescent="0.2">
      <c r="A7" t="s">
        <v>45</v>
      </c>
      <c r="B7" s="1">
        <v>26</v>
      </c>
      <c r="C7" s="1">
        <v>2.30326E-2</v>
      </c>
      <c r="D7" s="1">
        <v>8.8590000000000001E-4</v>
      </c>
      <c r="E7" s="1" t="s">
        <v>34</v>
      </c>
      <c r="F7" s="1" t="s">
        <v>34</v>
      </c>
    </row>
    <row r="8" spans="1:6" x14ac:dyDescent="0.2">
      <c r="A8" t="s">
        <v>46</v>
      </c>
      <c r="B8" s="1">
        <v>35</v>
      </c>
      <c r="C8" s="1">
        <v>0.12557960000000001</v>
      </c>
      <c r="D8" s="1" t="s">
        <v>34</v>
      </c>
      <c r="E8" s="1" t="s">
        <v>34</v>
      </c>
      <c r="F8" s="1" t="s">
        <v>34</v>
      </c>
    </row>
    <row r="10" spans="1:6" x14ac:dyDescent="0.2">
      <c r="A10" t="s">
        <v>47</v>
      </c>
      <c r="B10">
        <f>(D6-D7)/6</f>
        <v>7.3386666666666654E-4</v>
      </c>
    </row>
    <row r="11" spans="1:6" x14ac:dyDescent="0.2">
      <c r="A11" t="s">
        <v>48</v>
      </c>
      <c r="B11">
        <f>B10^2/(E11/B6+E12/B7)</f>
        <v>3.4467238708089245</v>
      </c>
      <c r="D11" t="s">
        <v>49</v>
      </c>
      <c r="E11">
        <f>(D6/6)^2</f>
        <v>7.7707163361111093E-7</v>
      </c>
    </row>
    <row r="12" spans="1:6" x14ac:dyDescent="0.2">
      <c r="D12" t="s">
        <v>50</v>
      </c>
      <c r="E12">
        <f>(D7/6)^2</f>
        <v>2.1800522500000003E-8</v>
      </c>
    </row>
    <row r="19" spans="1:13" x14ac:dyDescent="0.2">
      <c r="A19" s="34" t="s">
        <v>94</v>
      </c>
      <c r="F19" s="34" t="s">
        <v>98</v>
      </c>
    </row>
    <row r="20" spans="1:13" x14ac:dyDescent="0.2">
      <c r="A20" s="34" t="s">
        <v>96</v>
      </c>
      <c r="H20" s="34" t="s">
        <v>97</v>
      </c>
    </row>
    <row r="21" spans="1:13" x14ac:dyDescent="0.2">
      <c r="A21" s="34" t="s">
        <v>87</v>
      </c>
      <c r="B21" s="34" t="s">
        <v>82</v>
      </c>
      <c r="C21" t="s">
        <v>83</v>
      </c>
      <c r="D21" t="s">
        <v>84</v>
      </c>
      <c r="E21" t="s">
        <v>85</v>
      </c>
      <c r="F21" t="s">
        <v>86</v>
      </c>
      <c r="H21" s="34" t="s">
        <v>87</v>
      </c>
      <c r="I21" s="34" t="s">
        <v>82</v>
      </c>
      <c r="J21" t="s">
        <v>83</v>
      </c>
      <c r="K21" t="s">
        <v>84</v>
      </c>
      <c r="L21" t="s">
        <v>85</v>
      </c>
      <c r="M21" t="s">
        <v>86</v>
      </c>
    </row>
    <row r="22" spans="1:13" x14ac:dyDescent="0.2">
      <c r="A22" s="34" t="s">
        <v>77</v>
      </c>
      <c r="B22" s="41">
        <v>1.269E-2</v>
      </c>
      <c r="C22" s="41">
        <v>3.5900000000000001E-2</v>
      </c>
      <c r="D22" s="41">
        <v>5.2220000000000001E-4</v>
      </c>
      <c r="E22" s="41">
        <v>2.4549999999999999E-2</v>
      </c>
      <c r="F22" s="41">
        <v>6.9440000000000002E-2</v>
      </c>
      <c r="H22" s="34" t="s">
        <v>77</v>
      </c>
      <c r="I22" s="41">
        <v>0.01</v>
      </c>
      <c r="J22" s="41">
        <v>2.828E-2</v>
      </c>
      <c r="K22" s="41">
        <v>8.2149999999999996E-4</v>
      </c>
      <c r="L22" s="41">
        <v>2.9520000000000001E-2</v>
      </c>
      <c r="M22" s="41">
        <v>8.3500000000000005E-2</v>
      </c>
    </row>
    <row r="23" spans="1:13" x14ac:dyDescent="0.2">
      <c r="A23" s="34" t="s">
        <v>78</v>
      </c>
      <c r="B23" s="41">
        <v>1.027E-2</v>
      </c>
      <c r="C23" s="41">
        <v>2.9059999999999999E-2</v>
      </c>
      <c r="D23" s="41">
        <v>6.646E-4</v>
      </c>
      <c r="E23" s="41">
        <v>2.6780000000000002E-2</v>
      </c>
      <c r="F23" s="41">
        <v>7.5759999999999994E-2</v>
      </c>
      <c r="H23" s="34" t="s">
        <v>78</v>
      </c>
      <c r="I23" s="41">
        <v>1.312E-2</v>
      </c>
      <c r="J23" s="41">
        <v>3.712E-2</v>
      </c>
      <c r="K23" s="41">
        <v>5.6459999999999995E-4</v>
      </c>
      <c r="L23" s="41">
        <v>2.5510000000000001E-2</v>
      </c>
      <c r="M23" s="41">
        <v>7.2150000000000006E-2</v>
      </c>
    </row>
    <row r="24" spans="1:13" x14ac:dyDescent="0.2">
      <c r="A24" s="34" t="s">
        <v>79</v>
      </c>
      <c r="B24" s="41">
        <v>1.7160000000000002E-2</v>
      </c>
      <c r="C24" s="41">
        <v>4.8529999999999997E-2</v>
      </c>
      <c r="D24" s="41">
        <v>6.5970000000000004E-4</v>
      </c>
      <c r="E24" s="41">
        <v>2.8410000000000001E-2</v>
      </c>
      <c r="F24" s="41">
        <v>8.0350000000000005E-2</v>
      </c>
      <c r="H24" s="34" t="s">
        <v>79</v>
      </c>
      <c r="I24" s="41">
        <v>1.6830000000000001E-2</v>
      </c>
      <c r="J24" s="41">
        <v>4.761E-2</v>
      </c>
      <c r="K24" s="41">
        <v>6.4650000000000005E-4</v>
      </c>
      <c r="L24" s="41">
        <v>2.8070000000000001E-2</v>
      </c>
      <c r="M24" s="41">
        <v>7.9409999999999994E-2</v>
      </c>
    </row>
    <row r="25" spans="1:13" x14ac:dyDescent="0.2">
      <c r="A25" s="34" t="s">
        <v>80</v>
      </c>
      <c r="B25" s="41">
        <v>1.7000000000000001E-2</v>
      </c>
      <c r="C25" s="41">
        <v>4.8070000000000002E-2</v>
      </c>
      <c r="D25" s="41">
        <v>4.1810000000000003E-4</v>
      </c>
      <c r="E25" s="41">
        <v>2.3720000000000001E-2</v>
      </c>
      <c r="F25" s="41">
        <v>6.7080000000000001E-2</v>
      </c>
      <c r="H25" s="34" t="s">
        <v>80</v>
      </c>
      <c r="I25" s="41">
        <v>1.78E-2</v>
      </c>
      <c r="J25" s="41">
        <v>5.033E-2</v>
      </c>
      <c r="K25" s="41">
        <v>4.3609999999999998E-4</v>
      </c>
      <c r="L25" s="41">
        <v>2.4379999999999999E-2</v>
      </c>
      <c r="M25" s="41">
        <v>6.8959999999999994E-2</v>
      </c>
    </row>
    <row r="26" spans="1:13" x14ac:dyDescent="0.2">
      <c r="A26" s="34" t="s">
        <v>81</v>
      </c>
      <c r="B26" s="41">
        <v>1.7000000000000001E-2</v>
      </c>
      <c r="C26" s="41">
        <v>4.8070000000000002E-2</v>
      </c>
      <c r="D26" s="41">
        <v>4.6809999999999999E-4</v>
      </c>
      <c r="E26" s="41">
        <v>2.4750000000000001E-2</v>
      </c>
      <c r="F26" s="41">
        <v>7.0000000000000007E-2</v>
      </c>
      <c r="H26" s="34" t="s">
        <v>81</v>
      </c>
      <c r="I26" s="41">
        <v>1.7000000000000001E-2</v>
      </c>
      <c r="J26" s="41">
        <v>4.8070000000000002E-2</v>
      </c>
      <c r="K26" s="41">
        <v>5.6249999999999996E-4</v>
      </c>
      <c r="L26" s="41">
        <v>2.6589999999999999E-2</v>
      </c>
      <c r="M26" s="41">
        <v>7.5200000000000003E-2</v>
      </c>
    </row>
    <row r="27" spans="1:13" x14ac:dyDescent="0.2">
      <c r="A27" s="34" t="s">
        <v>93</v>
      </c>
      <c r="B27" s="41">
        <v>2.2780000000000001E-4</v>
      </c>
      <c r="C27" s="41"/>
      <c r="D27" s="41">
        <v>5.465E-4</v>
      </c>
      <c r="E27" s="41"/>
      <c r="F27" s="41"/>
      <c r="H27" s="34" t="s">
        <v>93</v>
      </c>
      <c r="I27" s="41">
        <v>2.3220000000000001E-4</v>
      </c>
      <c r="J27" s="41"/>
      <c r="K27" s="41">
        <f>AVERAGE(K22:K26)</f>
        <v>6.0623999999999997E-4</v>
      </c>
      <c r="L27" s="41"/>
      <c r="M27" s="41"/>
    </row>
    <row r="28" spans="1:13" x14ac:dyDescent="0.2">
      <c r="A28" s="34"/>
      <c r="B28" s="41"/>
      <c r="C28" s="41"/>
      <c r="D28" s="41"/>
      <c r="E28" s="41"/>
      <c r="F28" s="41"/>
      <c r="H28" s="34"/>
      <c r="I28" s="41"/>
      <c r="J28" s="41"/>
      <c r="K28" s="41"/>
      <c r="L28" s="41"/>
      <c r="M28" s="41"/>
    </row>
    <row r="29" spans="1:13" x14ac:dyDescent="0.2">
      <c r="B29" s="41"/>
      <c r="C29" s="41"/>
      <c r="D29" s="41"/>
      <c r="E29" s="41"/>
      <c r="F29" s="41"/>
      <c r="I29" s="41"/>
      <c r="J29" s="41"/>
      <c r="K29" s="41"/>
      <c r="L29" s="41"/>
      <c r="M29" s="41"/>
    </row>
    <row r="30" spans="1:13" x14ac:dyDescent="0.2">
      <c r="A30" s="34" t="s">
        <v>88</v>
      </c>
      <c r="B30" s="42" t="s">
        <v>99</v>
      </c>
      <c r="C30" s="41" t="s">
        <v>89</v>
      </c>
      <c r="D30" s="41" t="s">
        <v>90</v>
      </c>
      <c r="E30" s="41" t="s">
        <v>91</v>
      </c>
      <c r="F30" s="41" t="s">
        <v>92</v>
      </c>
      <c r="H30" s="34" t="s">
        <v>88</v>
      </c>
      <c r="I30" s="42" t="s">
        <v>99</v>
      </c>
      <c r="J30" s="41" t="s">
        <v>89</v>
      </c>
      <c r="K30" s="41" t="s">
        <v>90</v>
      </c>
      <c r="L30" s="41" t="s">
        <v>91</v>
      </c>
      <c r="M30" s="41" t="s">
        <v>92</v>
      </c>
    </row>
    <row r="31" spans="1:13" x14ac:dyDescent="0.2">
      <c r="A31" s="34" t="s">
        <v>77</v>
      </c>
      <c r="B31" s="41">
        <v>1.5089999999999999E-2</v>
      </c>
      <c r="C31" s="41">
        <v>4.2689999999999999E-2</v>
      </c>
      <c r="D31" s="41">
        <v>5.4310000000000003E-4</v>
      </c>
      <c r="E31" s="41">
        <v>2.563E-2</v>
      </c>
      <c r="F31" s="41">
        <v>7.2499999999999995E-2</v>
      </c>
      <c r="H31" s="34" t="s">
        <v>77</v>
      </c>
      <c r="I31" s="41">
        <v>1.528E-2</v>
      </c>
      <c r="J31" s="41">
        <v>4.3200000000000002E-2</v>
      </c>
      <c r="K31" s="41">
        <v>4.3820000000000003E-4</v>
      </c>
      <c r="L31" s="41">
        <v>2.3560000000000001E-2</v>
      </c>
      <c r="M31" s="41">
        <v>6.6619999999999999E-2</v>
      </c>
    </row>
    <row r="32" spans="1:13" x14ac:dyDescent="0.2">
      <c r="A32" s="34" t="s">
        <v>78</v>
      </c>
      <c r="B32" s="41">
        <v>9.4299999999999991E-3</v>
      </c>
      <c r="C32" s="41">
        <v>2.6669999999999999E-2</v>
      </c>
      <c r="D32" s="41">
        <v>3.4309999999999999E-4</v>
      </c>
      <c r="E32" s="41">
        <v>1.9689999999999999E-2</v>
      </c>
      <c r="F32" s="41">
        <v>5.568E-2</v>
      </c>
      <c r="H32" s="34" t="s">
        <v>78</v>
      </c>
      <c r="I32" s="41">
        <v>0.01</v>
      </c>
      <c r="J32" s="41">
        <v>2.828E-2</v>
      </c>
      <c r="K32" s="41">
        <v>5.6879999999999995E-4</v>
      </c>
      <c r="L32" s="41">
        <v>2.487E-2</v>
      </c>
      <c r="M32" s="41">
        <v>7.0360000000000006E-2</v>
      </c>
    </row>
    <row r="33" spans="1:13" x14ac:dyDescent="0.2">
      <c r="A33" s="34" t="s">
        <v>79</v>
      </c>
      <c r="B33" s="41">
        <v>9.1299999999999992E-3</v>
      </c>
      <c r="C33" s="41">
        <v>2.5819999999999999E-2</v>
      </c>
      <c r="D33" s="41">
        <v>6.2710000000000001E-4</v>
      </c>
      <c r="E33" s="41">
        <v>2.5860000000000001E-2</v>
      </c>
      <c r="F33" s="41">
        <v>7.3139999999999997E-2</v>
      </c>
      <c r="H33" s="34" t="s">
        <v>79</v>
      </c>
      <c r="I33" s="41">
        <v>8.8199999999999997E-3</v>
      </c>
      <c r="J33" s="41">
        <v>2.494E-2</v>
      </c>
      <c r="K33" s="41">
        <v>6.9930000000000003E-4</v>
      </c>
      <c r="L33" s="41">
        <v>2.717E-2</v>
      </c>
      <c r="M33" s="41">
        <v>7.6850000000000002E-2</v>
      </c>
    </row>
    <row r="34" spans="1:13" x14ac:dyDescent="0.2">
      <c r="A34" s="34" t="s">
        <v>80</v>
      </c>
      <c r="B34" s="41">
        <v>8.8199999999999997E-3</v>
      </c>
      <c r="C34" s="41">
        <v>2.494E-2</v>
      </c>
      <c r="D34" s="41">
        <v>5.8679999999999995E-4</v>
      </c>
      <c r="E34" s="41">
        <v>2.5010000000000001E-2</v>
      </c>
      <c r="F34" s="41">
        <v>7.0749999999999993E-2</v>
      </c>
      <c r="H34" s="34" t="s">
        <v>80</v>
      </c>
      <c r="I34" s="41">
        <v>1.106E-2</v>
      </c>
      <c r="J34" s="41">
        <v>3.1269999999999999E-2</v>
      </c>
      <c r="K34" s="41">
        <v>5.2709999999999996E-4</v>
      </c>
      <c r="L34" s="41">
        <v>2.4250000000000001E-2</v>
      </c>
      <c r="M34" s="41">
        <v>6.8599999999999994E-2</v>
      </c>
    </row>
    <row r="35" spans="1:13" x14ac:dyDescent="0.2">
      <c r="A35" s="34" t="s">
        <v>81</v>
      </c>
      <c r="B35" s="41">
        <v>1.0540000000000001E-2</v>
      </c>
      <c r="C35" s="41">
        <v>2.981E-2</v>
      </c>
      <c r="D35" s="41">
        <v>4.6940000000000003E-4</v>
      </c>
      <c r="E35" s="41">
        <v>2.291E-2</v>
      </c>
      <c r="F35" s="41">
        <v>6.4810000000000006E-2</v>
      </c>
      <c r="H35" s="34" t="s">
        <v>81</v>
      </c>
      <c r="I35" s="41">
        <v>1.0800000000000001E-2</v>
      </c>
      <c r="J35" s="41">
        <v>3.0550000000000001E-2</v>
      </c>
      <c r="K35" s="41">
        <v>4.7780000000000001E-4</v>
      </c>
      <c r="L35" s="41">
        <v>2.315E-2</v>
      </c>
      <c r="M35" s="41">
        <v>6.5490000000000007E-2</v>
      </c>
    </row>
    <row r="36" spans="1:13" x14ac:dyDescent="0.2">
      <c r="A36" s="34" t="s">
        <v>93</v>
      </c>
      <c r="B36" s="41">
        <v>1.178E-4</v>
      </c>
      <c r="C36" s="41"/>
      <c r="D36" s="41">
        <v>5.1389999999999997E-4</v>
      </c>
      <c r="H36" s="34" t="s">
        <v>93</v>
      </c>
      <c r="I36" s="41">
        <v>1.2999999999999999E-4</v>
      </c>
      <c r="J36" s="41"/>
      <c r="K36" s="41">
        <f>AVERAGE(K31:K35)</f>
        <v>5.4224000000000004E-4</v>
      </c>
    </row>
    <row r="38" spans="1:13" x14ac:dyDescent="0.2">
      <c r="A38" s="34" t="s">
        <v>95</v>
      </c>
      <c r="B38" s="41">
        <f>AVERAGE(B27,B36)</f>
        <v>1.728E-4</v>
      </c>
      <c r="D38" s="41">
        <f>AVERAGE(D27,D36)</f>
        <v>5.3019999999999999E-4</v>
      </c>
      <c r="H38" s="34" t="s">
        <v>95</v>
      </c>
      <c r="I38" s="41">
        <f>AVERAGE(I27,I36)</f>
        <v>1.8110000000000001E-4</v>
      </c>
      <c r="K38" s="41">
        <f>AVERAGE(K27,K36)</f>
        <v>5.7423999999999995E-4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RowHeight="12.75" x14ac:dyDescent="0.2"/>
  <cols>
    <col min="1" max="8" width="11" customWidth="1"/>
  </cols>
  <sheetData>
    <row r="1" spans="1:10" x14ac:dyDescent="0.2">
      <c r="A1" t="s">
        <v>18</v>
      </c>
      <c r="B1" t="s">
        <v>15</v>
      </c>
    </row>
    <row r="3" spans="1:10" x14ac:dyDescent="0.2">
      <c r="A3" s="4" t="s">
        <v>0</v>
      </c>
      <c r="B3" s="4" t="s">
        <v>1</v>
      </c>
      <c r="C3" s="4" t="s">
        <v>23</v>
      </c>
      <c r="D3" s="4" t="s">
        <v>2</v>
      </c>
      <c r="E3" s="8" t="s">
        <v>3</v>
      </c>
      <c r="F3" s="8" t="s">
        <v>24</v>
      </c>
      <c r="G3" s="8" t="s">
        <v>25</v>
      </c>
      <c r="H3" s="8" t="s">
        <v>26</v>
      </c>
      <c r="I3" s="23" t="s">
        <v>9</v>
      </c>
      <c r="J3" s="12"/>
    </row>
    <row r="4" spans="1:10" x14ac:dyDescent="0.2">
      <c r="A4" s="4" t="s">
        <v>4</v>
      </c>
      <c r="B4" s="4" t="s">
        <v>5</v>
      </c>
      <c r="C4" s="3">
        <f>F4+1</f>
        <v>2</v>
      </c>
      <c r="D4" s="28">
        <v>0.501</v>
      </c>
      <c r="E4" s="16">
        <v>1.176E-3</v>
      </c>
      <c r="F4" s="29">
        <v>1</v>
      </c>
      <c r="G4" s="30">
        <v>3.325E-4</v>
      </c>
      <c r="H4" s="17">
        <v>4</v>
      </c>
      <c r="I4" s="21" t="s">
        <v>10</v>
      </c>
    </row>
    <row r="5" spans="1:10" x14ac:dyDescent="0.2">
      <c r="A5" s="4" t="s">
        <v>4</v>
      </c>
      <c r="B5" s="4" t="s">
        <v>6</v>
      </c>
      <c r="C5" s="3">
        <f>F5+1</f>
        <v>3</v>
      </c>
      <c r="D5" s="18">
        <v>0.40899999999999997</v>
      </c>
      <c r="E5" s="16">
        <v>2.0430000000000001E-3</v>
      </c>
      <c r="F5" s="29">
        <v>2</v>
      </c>
      <c r="G5" s="30">
        <v>1.077E-3</v>
      </c>
      <c r="H5" s="17">
        <v>6</v>
      </c>
      <c r="I5" s="21" t="s">
        <v>11</v>
      </c>
    </row>
    <row r="6" spans="1:10" x14ac:dyDescent="0.2">
      <c r="A6" s="4" t="s">
        <v>7</v>
      </c>
      <c r="B6" s="4" t="s">
        <v>5</v>
      </c>
      <c r="C6" s="3">
        <f>F6+1</f>
        <v>1</v>
      </c>
      <c r="D6" s="18">
        <v>0.503</v>
      </c>
      <c r="E6" s="16">
        <v>0</v>
      </c>
      <c r="F6" s="29">
        <v>0</v>
      </c>
      <c r="G6" s="30">
        <v>1.6119999999999999E-3</v>
      </c>
      <c r="H6" s="31">
        <v>2</v>
      </c>
      <c r="I6" s="21" t="s">
        <v>12</v>
      </c>
    </row>
    <row r="7" spans="1:10" x14ac:dyDescent="0.2">
      <c r="A7" s="4" t="s">
        <v>7</v>
      </c>
      <c r="B7" s="4" t="s">
        <v>6</v>
      </c>
      <c r="C7" s="3">
        <f>F7+1</f>
        <v>2</v>
      </c>
      <c r="D7" s="18">
        <v>0.434</v>
      </c>
      <c r="E7" s="16">
        <v>8.9320000000000007E-3</v>
      </c>
      <c r="F7" s="32">
        <v>1</v>
      </c>
      <c r="G7" s="30">
        <v>1.2799999999999999E-4</v>
      </c>
      <c r="H7" s="31">
        <v>4</v>
      </c>
      <c r="I7" s="21" t="s">
        <v>13</v>
      </c>
    </row>
    <row r="9" spans="1:10" x14ac:dyDescent="0.2">
      <c r="G9" s="1"/>
    </row>
    <row r="10" spans="1:10" x14ac:dyDescent="0.2">
      <c r="A10" t="s">
        <v>31</v>
      </c>
      <c r="D10" s="1" t="s">
        <v>13</v>
      </c>
      <c r="E10" s="1" t="s">
        <v>11</v>
      </c>
      <c r="F10" s="1" t="s">
        <v>10</v>
      </c>
      <c r="G10" s="1" t="s">
        <v>12</v>
      </c>
    </row>
    <row r="11" spans="1:10" x14ac:dyDescent="0.2">
      <c r="D11" s="20">
        <f>B13</f>
        <v>1</v>
      </c>
      <c r="E11" s="4">
        <f>B14</f>
        <v>2</v>
      </c>
      <c r="F11" s="4">
        <v>1</v>
      </c>
      <c r="G11" s="4">
        <v>2</v>
      </c>
    </row>
    <row r="12" spans="1:10" x14ac:dyDescent="0.2">
      <c r="B12" s="1" t="s">
        <v>8</v>
      </c>
      <c r="C12" s="1" t="s">
        <v>14</v>
      </c>
      <c r="D12" s="16">
        <f>C13</f>
        <v>8.9320000000000007E-3</v>
      </c>
      <c r="E12" s="16">
        <f>C14</f>
        <v>2.0430000000000001E-3</v>
      </c>
      <c r="F12" s="16">
        <f>C15</f>
        <v>1.176E-3</v>
      </c>
      <c r="G12" s="16">
        <f>C16</f>
        <v>0</v>
      </c>
    </row>
    <row r="13" spans="1:10" x14ac:dyDescent="0.2">
      <c r="A13" s="1" t="s">
        <v>13</v>
      </c>
      <c r="B13" s="20">
        <f>F7</f>
        <v>1</v>
      </c>
      <c r="C13" s="16">
        <f>E7</f>
        <v>8.9320000000000007E-3</v>
      </c>
    </row>
    <row r="14" spans="1:10" x14ac:dyDescent="0.2">
      <c r="A14" s="1" t="s">
        <v>11</v>
      </c>
      <c r="B14" s="4">
        <f>F5</f>
        <v>2</v>
      </c>
      <c r="C14" s="16">
        <f>E5</f>
        <v>2.0430000000000001E-3</v>
      </c>
      <c r="D14" s="2">
        <f>D$12/$C14</f>
        <v>4.3720019579050415</v>
      </c>
      <c r="E14" s="2"/>
      <c r="F14" s="2"/>
      <c r="G14" s="2"/>
    </row>
    <row r="15" spans="1:10" x14ac:dyDescent="0.2">
      <c r="A15" s="1" t="s">
        <v>10</v>
      </c>
      <c r="B15" s="4">
        <f>F4</f>
        <v>1</v>
      </c>
      <c r="C15" s="16">
        <f>E4</f>
        <v>1.176E-3</v>
      </c>
      <c r="D15" s="2">
        <f>D$12/$C15</f>
        <v>7.5952380952380958</v>
      </c>
      <c r="E15" s="2">
        <f>E$12/$C15</f>
        <v>1.7372448979591839</v>
      </c>
      <c r="F15" s="2"/>
      <c r="G15" s="2"/>
    </row>
    <row r="16" spans="1:10" x14ac:dyDescent="0.2">
      <c r="A16" s="1" t="s">
        <v>12</v>
      </c>
      <c r="B16" s="33">
        <f>E6</f>
        <v>0</v>
      </c>
      <c r="C16" s="16">
        <v>0</v>
      </c>
      <c r="D16" s="2" t="e">
        <f>D$12/$C16</f>
        <v>#DIV/0!</v>
      </c>
      <c r="E16" s="2" t="e">
        <f>E$12/$C16</f>
        <v>#DIV/0!</v>
      </c>
      <c r="F16" s="2" t="e">
        <f>F$12/$C16</f>
        <v>#DIV/0!</v>
      </c>
      <c r="G16" s="2"/>
    </row>
    <row r="18" spans="1:7" x14ac:dyDescent="0.2">
      <c r="A18" t="s">
        <v>16</v>
      </c>
      <c r="D18" s="1"/>
      <c r="E18" s="1"/>
      <c r="F18" s="1"/>
      <c r="G18" s="1"/>
    </row>
    <row r="19" spans="1:7" x14ac:dyDescent="0.2">
      <c r="B19" s="1"/>
      <c r="C19" s="1"/>
      <c r="D19" s="22" t="str">
        <f>A13</f>
        <v>SD</v>
      </c>
      <c r="E19" s="22" t="str">
        <f>A14</f>
        <v>SZ</v>
      </c>
      <c r="F19" s="22" t="str">
        <f>A15</f>
        <v>GZ</v>
      </c>
      <c r="G19" s="22" t="str">
        <f>A16</f>
        <v>GD</v>
      </c>
    </row>
    <row r="20" spans="1:7" x14ac:dyDescent="0.2">
      <c r="A20" s="1"/>
      <c r="C20" s="22" t="str">
        <f>A13</f>
        <v>SD</v>
      </c>
    </row>
    <row r="21" spans="1:7" x14ac:dyDescent="0.2">
      <c r="A21" s="1"/>
      <c r="C21" s="22" t="str">
        <f>A14</f>
        <v>SZ</v>
      </c>
      <c r="D21" s="2">
        <f>FDIST(D14,D$11,$B14)</f>
        <v>0.17167222597953158</v>
      </c>
      <c r="E21" s="2"/>
      <c r="F21" s="2"/>
      <c r="G21" s="2"/>
    </row>
    <row r="22" spans="1:7" x14ac:dyDescent="0.2">
      <c r="A22" s="1"/>
      <c r="C22" s="22" t="str">
        <f>A15</f>
        <v>GZ</v>
      </c>
      <c r="D22" s="2">
        <f>FDIST(D15,D$11,$B15)</f>
        <v>0.22159327945240845</v>
      </c>
      <c r="E22" s="2">
        <f>FDIST(E15,E$11,$B15)</f>
        <v>0.47274640941722201</v>
      </c>
      <c r="F22" s="2"/>
      <c r="G22" s="2"/>
    </row>
    <row r="23" spans="1:7" x14ac:dyDescent="0.2">
      <c r="A23" s="1"/>
      <c r="C23" s="22" t="str">
        <f>A16</f>
        <v>GD</v>
      </c>
      <c r="D23" s="2" t="e">
        <f>FDIST(D16,D$11,$B16)</f>
        <v>#DIV/0!</v>
      </c>
      <c r="E23" s="2" t="e">
        <f>FDIST(E16,E$11,$B16)</f>
        <v>#DIV/0!</v>
      </c>
      <c r="F23" s="2" t="e">
        <f>FDIST(F16,F$11,$B16)</f>
        <v>#DIV/0!</v>
      </c>
      <c r="G23" s="2"/>
    </row>
    <row r="26" spans="1:7" x14ac:dyDescent="0.2">
      <c r="A26" t="s">
        <v>32</v>
      </c>
      <c r="D26" s="1" t="s">
        <v>11</v>
      </c>
      <c r="E26" s="1" t="s">
        <v>12</v>
      </c>
      <c r="F26" s="1" t="s">
        <v>10</v>
      </c>
      <c r="G26" s="1" t="s">
        <v>13</v>
      </c>
    </row>
    <row r="27" spans="1:7" x14ac:dyDescent="0.2">
      <c r="D27" s="17">
        <f>B29</f>
        <v>6</v>
      </c>
      <c r="E27" s="17">
        <f>B30</f>
        <v>2</v>
      </c>
      <c r="F27" s="17">
        <f>B31</f>
        <v>4</v>
      </c>
      <c r="G27" s="17">
        <f>B32</f>
        <v>4</v>
      </c>
    </row>
    <row r="28" spans="1:7" x14ac:dyDescent="0.2">
      <c r="B28" s="1" t="s">
        <v>8</v>
      </c>
      <c r="C28" s="1" t="s">
        <v>14</v>
      </c>
      <c r="D28" s="16">
        <f>C29</f>
        <v>1.077E-3</v>
      </c>
      <c r="E28" s="16">
        <f>C30</f>
        <v>1.6119999999999999E-3</v>
      </c>
      <c r="F28" s="16">
        <f>C31</f>
        <v>3.325E-4</v>
      </c>
      <c r="G28" s="16">
        <f>C32</f>
        <v>1.2799999999999999E-4</v>
      </c>
    </row>
    <row r="29" spans="1:7" x14ac:dyDescent="0.2">
      <c r="A29" s="21" t="s">
        <v>11</v>
      </c>
      <c r="B29" s="17">
        <f>H5</f>
        <v>6</v>
      </c>
      <c r="C29" s="16">
        <f>G5</f>
        <v>1.077E-3</v>
      </c>
    </row>
    <row r="30" spans="1:7" x14ac:dyDescent="0.2">
      <c r="A30" s="21" t="s">
        <v>12</v>
      </c>
      <c r="B30" s="17">
        <f>H6</f>
        <v>2</v>
      </c>
      <c r="C30" s="16">
        <f>G6</f>
        <v>1.6119999999999999E-3</v>
      </c>
      <c r="D30" s="2">
        <f>D$28/$C30</f>
        <v>0.66811414392059554</v>
      </c>
      <c r="E30" s="2"/>
      <c r="F30" s="2"/>
      <c r="G30" s="2"/>
    </row>
    <row r="31" spans="1:7" x14ac:dyDescent="0.2">
      <c r="A31" s="21" t="s">
        <v>10</v>
      </c>
      <c r="B31" s="17">
        <f>H4</f>
        <v>4</v>
      </c>
      <c r="C31" s="16">
        <f>G4</f>
        <v>3.325E-4</v>
      </c>
      <c r="D31" s="2">
        <f t="shared" ref="D31:F32" si="0">D$28/$C31</f>
        <v>3.2390977443609024</v>
      </c>
      <c r="E31" s="2">
        <f t="shared" si="0"/>
        <v>4.8481203007518792</v>
      </c>
      <c r="F31" s="2"/>
      <c r="G31" s="2"/>
    </row>
    <row r="32" spans="1:7" x14ac:dyDescent="0.2">
      <c r="A32" s="21" t="s">
        <v>13</v>
      </c>
      <c r="B32" s="17">
        <f>H7</f>
        <v>4</v>
      </c>
      <c r="C32" s="16">
        <f>G7</f>
        <v>1.2799999999999999E-4</v>
      </c>
      <c r="D32" s="2">
        <f t="shared" si="0"/>
        <v>8.4140625</v>
      </c>
      <c r="E32" s="2">
        <f t="shared" si="0"/>
        <v>12.59375</v>
      </c>
      <c r="F32" s="2">
        <f t="shared" si="0"/>
        <v>2.59765625</v>
      </c>
      <c r="G32" s="2"/>
    </row>
    <row r="34" spans="1:7" x14ac:dyDescent="0.2">
      <c r="A34" t="s">
        <v>16</v>
      </c>
      <c r="D34" s="1"/>
      <c r="E34" s="1"/>
      <c r="F34" s="1"/>
      <c r="G34" s="1"/>
    </row>
    <row r="35" spans="1:7" x14ac:dyDescent="0.2">
      <c r="B35" s="1"/>
      <c r="C35" s="1"/>
      <c r="D35" s="22" t="str">
        <f>A29</f>
        <v>SZ</v>
      </c>
      <c r="E35" s="22" t="str">
        <f>A30</f>
        <v>GD</v>
      </c>
      <c r="F35" s="22" t="str">
        <f>A31</f>
        <v>GZ</v>
      </c>
      <c r="G35" s="22" t="str">
        <f>A32</f>
        <v>SD</v>
      </c>
    </row>
    <row r="36" spans="1:7" x14ac:dyDescent="0.2">
      <c r="A36" s="1"/>
      <c r="C36" s="22" t="str">
        <f>A29</f>
        <v>SZ</v>
      </c>
    </row>
    <row r="37" spans="1:7" x14ac:dyDescent="0.2">
      <c r="A37" s="1"/>
      <c r="C37" s="22" t="str">
        <f>A30</f>
        <v>GD</v>
      </c>
      <c r="D37" s="2">
        <f>FDIST(D30,D$11,$B30)</f>
        <v>0.49959328329803854</v>
      </c>
      <c r="E37" s="2"/>
      <c r="F37" s="2"/>
      <c r="G37" s="2"/>
    </row>
    <row r="38" spans="1:7" x14ac:dyDescent="0.2">
      <c r="A38" s="1"/>
      <c r="C38" s="22" t="str">
        <f>A31</f>
        <v>GZ</v>
      </c>
      <c r="D38" s="2">
        <f>FDIST(D31,D$11,$B31)</f>
        <v>0.14628103814174001</v>
      </c>
      <c r="E38" s="2">
        <f>FDIST(E31,E$11,$B31)</f>
        <v>8.5293754022630688E-2</v>
      </c>
      <c r="F38" s="2"/>
      <c r="G38" s="2"/>
    </row>
    <row r="39" spans="1:7" x14ac:dyDescent="0.2">
      <c r="A39" s="1"/>
      <c r="C39" s="22" t="str">
        <f>A32</f>
        <v>SD</v>
      </c>
      <c r="D39" s="5">
        <f>FDIST(D32,D$11,$B32)</f>
        <v>4.4086981356144098E-2</v>
      </c>
      <c r="E39" s="2">
        <f>FDIST(E32,E$11,$B32)</f>
        <v>1.8781323221253712E-2</v>
      </c>
      <c r="F39" s="2">
        <f>FDIST(F32,F$11,$B32)</f>
        <v>0.18231432233416572</v>
      </c>
      <c r="G39" s="2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overzicht DAB</vt:lpstr>
      <vt:lpstr>overzicht ZOAB</vt:lpstr>
      <vt:lpstr>goedkeurkansen90</vt:lpstr>
      <vt:lpstr>goedkeurkansen135</vt:lpstr>
      <vt:lpstr>goedkeurkansen180</vt:lpstr>
      <vt:lpstr>goedkeurkansen225</vt:lpstr>
      <vt:lpstr>goedkeurkansen270</vt:lpstr>
      <vt:lpstr>ringonderzoek</vt:lpstr>
      <vt:lpstr>toetsing varianties</vt:lpstr>
      <vt:lpstr>goedkeurkansen135!Afdrukbereik</vt:lpstr>
      <vt:lpstr>goedkeurkansen180!Afdrukbereik</vt:lpstr>
      <vt:lpstr>goedkeurkansen225!Afdrukbereik</vt:lpstr>
      <vt:lpstr>goedkeurkansen270!Afdrukbereik</vt:lpstr>
      <vt:lpstr>goedkeurkansen90!Afdrukbereik</vt:lpstr>
      <vt:lpstr>'overzicht DAB'!Afdrukbereik</vt:lpstr>
      <vt:lpstr>'overzicht ZOAB'!Afdrukbereik</vt:lpstr>
    </vt:vector>
  </TitlesOfParts>
  <Company>TNO Industrie &amp; Techniek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Telman</dc:creator>
  <cp:lastModifiedBy>Graaf, Rinus de (CD)</cp:lastModifiedBy>
  <cp:lastPrinted>2013-07-29T07:36:15Z</cp:lastPrinted>
  <dcterms:created xsi:type="dcterms:W3CDTF">2009-01-15T14:24:45Z</dcterms:created>
  <dcterms:modified xsi:type="dcterms:W3CDTF">2019-02-19T07:55:46Z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goedkeurkansen-fap-2013-2-kernen_vtd.xlsx</vt:lpwstr>
  </property>
</Properties>
</file>